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AcestRegistruDeLucru" defaultThemeVersion="124226"/>
  <mc:AlternateContent xmlns:mc="http://schemas.openxmlformats.org/markup-compatibility/2006">
    <mc:Choice Requires="x15">
      <x15ac:absPath xmlns:x15ac="http://schemas.microsoft.com/office/spreadsheetml/2010/11/ac" url="Z:\P 4 mobilitate urbana\V4 Corrigendum 3\Orase v4\Anexe v4 Orase\"/>
    </mc:Choice>
  </mc:AlternateContent>
  <xr:revisionPtr revIDLastSave="0" documentId="13_ncr:1_{E767E3A1-E059-4B0D-96EE-EA13A02F3A17}" xr6:coauthVersionLast="47" xr6:coauthVersionMax="47" xr10:uidLastSave="{00000000-0000-0000-0000-000000000000}"/>
  <bookViews>
    <workbookView xWindow="-120" yWindow="-120" windowWidth="29040" windowHeight="15720" tabRatio="913" xr2:uid="{00000000-000D-0000-FFFF-FFFF00000000}"/>
  </bookViews>
  <sheets>
    <sheet name="1-Date proiect" sheetId="31" r:id="rId1"/>
    <sheet name="2-Situatii Financiare" sheetId="37" r:id="rId2"/>
    <sheet name="3- Matricea de corelare BP-DGI" sheetId="40" r:id="rId3"/>
    <sheet name="4- Calcule buget" sheetId="28" r:id="rId4"/>
    <sheet name="5-Buget_cerere" sheetId="15" r:id="rId5"/>
    <sheet name="6- Detaliere Buget" sheetId="35" r:id="rId6"/>
    <sheet name="7-Plan investitional" sheetId="10" r:id="rId7"/>
    <sheet name="8-Export SMIS" sheetId="38" r:id="rId8"/>
    <sheet name="9 - Buget Sintetic" sheetId="39" r:id="rId9"/>
  </sheets>
  <externalReferences>
    <externalReference r:id="rId10"/>
    <externalReference r:id="rId11"/>
  </externalReferences>
  <definedNames>
    <definedName name="FDR" localSheetId="2">#REF!</definedName>
    <definedName name="FDR">'[1]1-Inputuri'!$E$26</definedName>
    <definedName name="_xlnm.Print_Area" localSheetId="0">'1-Date proiect'!$A$1:$I$57</definedName>
    <definedName name="_xlnm.Print_Area" localSheetId="4">'5-Buget_cerere'!$A$1:$K$62</definedName>
    <definedName name="_xlnm.Print_Area" localSheetId="5">'6- Detaliere Buget'!$A$1:$A$30</definedName>
    <definedName name="TVA" localSheetId="2">#REF!</definedName>
    <definedName name="TVA" localSheetId="7">#REF!</definedName>
    <definedName name="TVA" localSheetId="8">#REF!</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40" l="1"/>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K103" i="39"/>
  <c r="J103" i="39"/>
  <c r="I103" i="39"/>
  <c r="G103" i="39"/>
  <c r="F103" i="39"/>
  <c r="D103" i="39"/>
  <c r="L103" i="39"/>
  <c r="E103" i="39"/>
  <c r="K102" i="39"/>
  <c r="J102" i="39"/>
  <c r="I102" i="39"/>
  <c r="G102" i="39"/>
  <c r="F102" i="39"/>
  <c r="E102" i="39"/>
  <c r="K99" i="39"/>
  <c r="K98" i="39"/>
  <c r="K97" i="39"/>
  <c r="K96" i="39"/>
  <c r="K95" i="39"/>
  <c r="K94" i="39"/>
  <c r="K93" i="39"/>
  <c r="K92" i="39"/>
  <c r="K91" i="39"/>
  <c r="K90" i="39"/>
  <c r="K89" i="39"/>
  <c r="K88" i="39"/>
  <c r="K87" i="39"/>
  <c r="K86" i="39"/>
  <c r="K85" i="39"/>
  <c r="K84" i="39"/>
  <c r="K83" i="39"/>
  <c r="K82" i="39"/>
  <c r="K81" i="39"/>
  <c r="K80" i="39"/>
  <c r="K79" i="39"/>
  <c r="K78" i="39"/>
  <c r="K77" i="39"/>
  <c r="K76" i="39"/>
  <c r="K75" i="39"/>
  <c r="K74" i="39"/>
  <c r="K73" i="39"/>
  <c r="K72" i="39"/>
  <c r="K71" i="39"/>
  <c r="K70" i="39"/>
  <c r="K69" i="39"/>
  <c r="K68" i="39"/>
  <c r="K67" i="39"/>
  <c r="K66" i="39"/>
  <c r="K65" i="39"/>
  <c r="K64" i="39"/>
  <c r="K63" i="39"/>
  <c r="K62" i="39"/>
  <c r="K61" i="39"/>
  <c r="K60" i="39"/>
  <c r="K59" i="39"/>
  <c r="K58" i="39"/>
  <c r="K57" i="39"/>
  <c r="K56" i="39"/>
  <c r="K55" i="39"/>
  <c r="K54" i="39"/>
  <c r="K53" i="39"/>
  <c r="K52" i="39"/>
  <c r="K51" i="39"/>
  <c r="K50" i="39"/>
  <c r="K49" i="39"/>
  <c r="K48" i="39"/>
  <c r="K47" i="39"/>
  <c r="K46" i="39"/>
  <c r="K45" i="39"/>
  <c r="K44" i="39"/>
  <c r="K43" i="39"/>
  <c r="K42" i="39"/>
  <c r="K41" i="39"/>
  <c r="K40" i="39"/>
  <c r="K39" i="39"/>
  <c r="K38" i="39"/>
  <c r="K37" i="39"/>
  <c r="K36" i="39"/>
  <c r="K35" i="39"/>
  <c r="K34" i="39"/>
  <c r="K33" i="39"/>
  <c r="K32" i="39"/>
  <c r="K31" i="39"/>
  <c r="K30" i="39"/>
  <c r="K29" i="39"/>
  <c r="K28" i="39"/>
  <c r="K27" i="39"/>
  <c r="K26" i="39"/>
  <c r="K25" i="39"/>
  <c r="K24" i="39"/>
  <c r="K23" i="39"/>
  <c r="K22" i="39"/>
  <c r="K21" i="39"/>
  <c r="K20" i="39"/>
  <c r="K100" i="39"/>
  <c r="K19" i="39"/>
  <c r="K18" i="39"/>
  <c r="K17" i="39"/>
  <c r="K16" i="39"/>
  <c r="K15" i="39"/>
  <c r="K14" i="39"/>
  <c r="K13" i="39"/>
  <c r="K12" i="39"/>
  <c r="K11" i="39"/>
  <c r="K10" i="39"/>
  <c r="J99" i="39"/>
  <c r="J98" i="39"/>
  <c r="J97" i="39"/>
  <c r="H97" i="39"/>
  <c r="J96" i="39"/>
  <c r="J95" i="39"/>
  <c r="J94" i="39"/>
  <c r="J93" i="39"/>
  <c r="H93" i="39"/>
  <c r="J92" i="39"/>
  <c r="J91" i="39"/>
  <c r="J90" i="39"/>
  <c r="J89" i="39"/>
  <c r="J88" i="39"/>
  <c r="J87" i="39"/>
  <c r="H87" i="39"/>
  <c r="J86" i="39"/>
  <c r="H86" i="39"/>
  <c r="J85" i="39"/>
  <c r="J84" i="39"/>
  <c r="J83" i="39"/>
  <c r="J82" i="39"/>
  <c r="H82" i="39"/>
  <c r="J81" i="39"/>
  <c r="J80" i="39"/>
  <c r="J79" i="39"/>
  <c r="J78" i="39"/>
  <c r="J77" i="39"/>
  <c r="J76" i="39"/>
  <c r="J75" i="39"/>
  <c r="J74" i="39"/>
  <c r="J73" i="39"/>
  <c r="J72" i="39"/>
  <c r="J71" i="39"/>
  <c r="J70" i="39"/>
  <c r="J69" i="39"/>
  <c r="J68" i="39"/>
  <c r="J67" i="39"/>
  <c r="J66" i="39"/>
  <c r="J65" i="39"/>
  <c r="J64" i="39"/>
  <c r="J63" i="39"/>
  <c r="J62" i="39"/>
  <c r="J61" i="39"/>
  <c r="J60" i="39"/>
  <c r="J59" i="39"/>
  <c r="J58" i="39"/>
  <c r="J57" i="39"/>
  <c r="J56" i="39"/>
  <c r="J55" i="39"/>
  <c r="J54" i="39"/>
  <c r="J53" i="39"/>
  <c r="J52" i="39"/>
  <c r="J51" i="39"/>
  <c r="J50" i="39"/>
  <c r="J49" i="39"/>
  <c r="J48" i="39"/>
  <c r="J47" i="39"/>
  <c r="J46" i="39"/>
  <c r="J45" i="39"/>
  <c r="J44" i="39"/>
  <c r="H44" i="39"/>
  <c r="J43" i="39"/>
  <c r="H43" i="39"/>
  <c r="J42" i="39"/>
  <c r="H42" i="39"/>
  <c r="J41" i="39"/>
  <c r="J40" i="39"/>
  <c r="J39" i="39"/>
  <c r="J38" i="39"/>
  <c r="J37" i="39"/>
  <c r="J36" i="39"/>
  <c r="J35" i="39"/>
  <c r="J34" i="39"/>
  <c r="J33" i="39"/>
  <c r="J32" i="39"/>
  <c r="H32" i="39"/>
  <c r="J31" i="39"/>
  <c r="J30" i="39"/>
  <c r="J29" i="39"/>
  <c r="J28" i="39"/>
  <c r="J27" i="39"/>
  <c r="H27" i="39"/>
  <c r="J26" i="39"/>
  <c r="H26" i="39"/>
  <c r="J25" i="39"/>
  <c r="J24" i="39"/>
  <c r="J23" i="39"/>
  <c r="J22" i="39"/>
  <c r="J100" i="39"/>
  <c r="J21" i="39"/>
  <c r="J20" i="39"/>
  <c r="J19" i="39"/>
  <c r="J18" i="39"/>
  <c r="J17" i="39"/>
  <c r="J16" i="39"/>
  <c r="J15" i="39"/>
  <c r="J14" i="39"/>
  <c r="J13" i="39"/>
  <c r="J12" i="39"/>
  <c r="J11" i="39"/>
  <c r="J10" i="39"/>
  <c r="I99" i="39"/>
  <c r="I98" i="39"/>
  <c r="I97" i="39"/>
  <c r="I96" i="39"/>
  <c r="I95" i="39"/>
  <c r="I94" i="39"/>
  <c r="I93" i="39"/>
  <c r="I92" i="39"/>
  <c r="H92" i="39"/>
  <c r="I91" i="39"/>
  <c r="I90" i="39"/>
  <c r="I89" i="39"/>
  <c r="I88" i="39"/>
  <c r="I87" i="39"/>
  <c r="I86" i="39"/>
  <c r="I85" i="39"/>
  <c r="I84" i="39"/>
  <c r="I83" i="39"/>
  <c r="I82" i="39"/>
  <c r="I81" i="39"/>
  <c r="I80" i="39"/>
  <c r="H80" i="39"/>
  <c r="I79" i="39"/>
  <c r="I78" i="39"/>
  <c r="I77" i="39"/>
  <c r="I76" i="39"/>
  <c r="I75" i="39"/>
  <c r="I74" i="39"/>
  <c r="H74" i="39"/>
  <c r="I73" i="39"/>
  <c r="I72" i="39"/>
  <c r="I71" i="39"/>
  <c r="I70" i="39"/>
  <c r="I69" i="39"/>
  <c r="I68" i="39"/>
  <c r="I67" i="39"/>
  <c r="I66" i="39"/>
  <c r="I65" i="39"/>
  <c r="I64" i="39"/>
  <c r="I63" i="39"/>
  <c r="I62" i="39"/>
  <c r="I61" i="39"/>
  <c r="H61" i="39"/>
  <c r="I60" i="39"/>
  <c r="H60" i="39"/>
  <c r="I59" i="39"/>
  <c r="I58" i="39"/>
  <c r="I57" i="39"/>
  <c r="I56" i="39"/>
  <c r="I55" i="39"/>
  <c r="I54" i="39"/>
  <c r="I53" i="39"/>
  <c r="I52" i="39"/>
  <c r="H52" i="39"/>
  <c r="I51" i="39"/>
  <c r="I50" i="39"/>
  <c r="I49" i="39"/>
  <c r="I48" i="39"/>
  <c r="I47" i="39"/>
  <c r="I46" i="39"/>
  <c r="I45" i="39"/>
  <c r="I44" i="39"/>
  <c r="I43" i="39"/>
  <c r="I42" i="39"/>
  <c r="I41" i="39"/>
  <c r="H41" i="39"/>
  <c r="I40" i="39"/>
  <c r="H40" i="39"/>
  <c r="I39" i="39"/>
  <c r="I38" i="39"/>
  <c r="I37" i="39"/>
  <c r="I36" i="39"/>
  <c r="I35" i="39"/>
  <c r="I34" i="39"/>
  <c r="I33" i="39"/>
  <c r="I32" i="39"/>
  <c r="I31" i="39"/>
  <c r="I30" i="39"/>
  <c r="I29" i="39"/>
  <c r="I28" i="39"/>
  <c r="I27" i="39"/>
  <c r="I26" i="39"/>
  <c r="I25" i="39"/>
  <c r="I24" i="39"/>
  <c r="I23" i="39"/>
  <c r="I22" i="39"/>
  <c r="I21" i="39"/>
  <c r="H21" i="39"/>
  <c r="I20" i="39"/>
  <c r="H20" i="39"/>
  <c r="I19" i="39"/>
  <c r="I18" i="39"/>
  <c r="I17" i="39"/>
  <c r="I16" i="39"/>
  <c r="I15" i="39"/>
  <c r="I14" i="39"/>
  <c r="I13" i="39"/>
  <c r="H13" i="39"/>
  <c r="I12" i="39"/>
  <c r="H12" i="39"/>
  <c r="I11" i="39"/>
  <c r="I10" i="39"/>
  <c r="G99" i="39"/>
  <c r="G98" i="39"/>
  <c r="G97" i="39"/>
  <c r="G96" i="39"/>
  <c r="G95" i="39"/>
  <c r="G94" i="39"/>
  <c r="G93" i="39"/>
  <c r="G92" i="39"/>
  <c r="G91" i="39"/>
  <c r="G90" i="39"/>
  <c r="G89" i="39"/>
  <c r="G88" i="39"/>
  <c r="G87" i="39"/>
  <c r="G86" i="39"/>
  <c r="G85" i="39"/>
  <c r="G84" i="39"/>
  <c r="D84" i="39"/>
  <c r="G83" i="39"/>
  <c r="G82" i="39"/>
  <c r="G81" i="39"/>
  <c r="G80" i="39"/>
  <c r="G79" i="39"/>
  <c r="G78" i="39"/>
  <c r="G77" i="39"/>
  <c r="G76" i="39"/>
  <c r="G75" i="39"/>
  <c r="D75" i="39"/>
  <c r="L75" i="39"/>
  <c r="G74" i="39"/>
  <c r="G73" i="39"/>
  <c r="D73" i="39"/>
  <c r="L73" i="39"/>
  <c r="G72" i="39"/>
  <c r="D72" i="39"/>
  <c r="L72" i="39"/>
  <c r="G71" i="39"/>
  <c r="G70" i="39"/>
  <c r="G69" i="39"/>
  <c r="D69" i="39"/>
  <c r="L69" i="39"/>
  <c r="G68" i="39"/>
  <c r="G67" i="39"/>
  <c r="G66" i="39"/>
  <c r="G65" i="39"/>
  <c r="G64" i="39"/>
  <c r="D64" i="39"/>
  <c r="G63" i="39"/>
  <c r="G62" i="39"/>
  <c r="G61" i="39"/>
  <c r="G60" i="39"/>
  <c r="G59" i="39"/>
  <c r="G58" i="39"/>
  <c r="G57" i="39"/>
  <c r="D57" i="39"/>
  <c r="L57" i="39"/>
  <c r="G56" i="39"/>
  <c r="G55" i="39"/>
  <c r="G54" i="39"/>
  <c r="G53" i="39"/>
  <c r="D53" i="39"/>
  <c r="L53" i="39"/>
  <c r="G52" i="39"/>
  <c r="G51" i="39"/>
  <c r="G50" i="39"/>
  <c r="D50" i="39"/>
  <c r="L50" i="39"/>
  <c r="G49" i="39"/>
  <c r="D49" i="39"/>
  <c r="L49" i="39"/>
  <c r="G48" i="39"/>
  <c r="G47" i="39"/>
  <c r="D47" i="39"/>
  <c r="G46" i="39"/>
  <c r="G45" i="39"/>
  <c r="D45" i="39"/>
  <c r="G44" i="39"/>
  <c r="D44" i="39"/>
  <c r="G43" i="39"/>
  <c r="G42" i="39"/>
  <c r="G41" i="39"/>
  <c r="G40" i="39"/>
  <c r="G39" i="39"/>
  <c r="G38" i="39"/>
  <c r="G37" i="39"/>
  <c r="G36" i="39"/>
  <c r="G35" i="39"/>
  <c r="G34" i="39"/>
  <c r="G33" i="39"/>
  <c r="G32" i="39"/>
  <c r="G31" i="39"/>
  <c r="G30" i="39"/>
  <c r="G29" i="39"/>
  <c r="D29" i="39"/>
  <c r="L29" i="39"/>
  <c r="G28" i="39"/>
  <c r="G27" i="39"/>
  <c r="G26" i="39"/>
  <c r="G25" i="39"/>
  <c r="D25" i="39"/>
  <c r="G24" i="39"/>
  <c r="D24" i="39"/>
  <c r="G23" i="39"/>
  <c r="G22" i="39"/>
  <c r="G21" i="39"/>
  <c r="G20" i="39"/>
  <c r="G19" i="39"/>
  <c r="G18" i="39"/>
  <c r="G17" i="39"/>
  <c r="D17" i="39"/>
  <c r="L17" i="39"/>
  <c r="G16" i="39"/>
  <c r="G15" i="39"/>
  <c r="G14" i="39"/>
  <c r="G13" i="39"/>
  <c r="G12" i="39"/>
  <c r="G11" i="39"/>
  <c r="G10" i="39"/>
  <c r="F99" i="39"/>
  <c r="F98" i="39"/>
  <c r="F97" i="39"/>
  <c r="F96" i="39"/>
  <c r="F95" i="39"/>
  <c r="F94" i="39"/>
  <c r="F93" i="39"/>
  <c r="F92" i="39"/>
  <c r="F91" i="39"/>
  <c r="F90" i="39"/>
  <c r="F89" i="39"/>
  <c r="F88" i="39"/>
  <c r="F87" i="39"/>
  <c r="F86" i="39"/>
  <c r="F85" i="39"/>
  <c r="F84" i="39"/>
  <c r="F83" i="39"/>
  <c r="F82" i="39"/>
  <c r="F81" i="39"/>
  <c r="F80" i="39"/>
  <c r="F79" i="39"/>
  <c r="F78" i="39"/>
  <c r="F77" i="39"/>
  <c r="F76" i="39"/>
  <c r="F75" i="39"/>
  <c r="F74" i="39"/>
  <c r="F73" i="39"/>
  <c r="F72" i="39"/>
  <c r="F71" i="39"/>
  <c r="F70" i="39"/>
  <c r="F69" i="39"/>
  <c r="F68" i="39"/>
  <c r="F67" i="39"/>
  <c r="F66" i="39"/>
  <c r="F65" i="39"/>
  <c r="F64" i="39"/>
  <c r="F63" i="39"/>
  <c r="D63" i="39"/>
  <c r="L63" i="39"/>
  <c r="F62" i="39"/>
  <c r="F61" i="39"/>
  <c r="F60" i="39"/>
  <c r="F59" i="39"/>
  <c r="F58" i="39"/>
  <c r="F57" i="39"/>
  <c r="F56" i="39"/>
  <c r="F55" i="39"/>
  <c r="F54" i="39"/>
  <c r="F53" i="39"/>
  <c r="F52" i="39"/>
  <c r="F51" i="39"/>
  <c r="F50" i="39"/>
  <c r="F49" i="39"/>
  <c r="F48" i="39"/>
  <c r="F47" i="39"/>
  <c r="F46" i="39"/>
  <c r="F45" i="39"/>
  <c r="F44" i="39"/>
  <c r="F43" i="39"/>
  <c r="D43" i="39"/>
  <c r="L43" i="39"/>
  <c r="F42" i="39"/>
  <c r="F41" i="39"/>
  <c r="F40" i="39"/>
  <c r="F39" i="39"/>
  <c r="F38" i="39"/>
  <c r="F37" i="39"/>
  <c r="F36" i="39"/>
  <c r="F35" i="39"/>
  <c r="F34" i="39"/>
  <c r="F33" i="39"/>
  <c r="F32" i="39"/>
  <c r="F31" i="39"/>
  <c r="D31" i="39"/>
  <c r="F30" i="39"/>
  <c r="F29" i="39"/>
  <c r="F28" i="39"/>
  <c r="F27" i="39"/>
  <c r="F26" i="39"/>
  <c r="F25" i="39"/>
  <c r="F24" i="39"/>
  <c r="F23" i="39"/>
  <c r="F22" i="39"/>
  <c r="F21" i="39"/>
  <c r="F20" i="39"/>
  <c r="F19" i="39"/>
  <c r="F18" i="39"/>
  <c r="F17" i="39"/>
  <c r="F16" i="39"/>
  <c r="F15" i="39"/>
  <c r="F14" i="39"/>
  <c r="F13" i="39"/>
  <c r="F12" i="39"/>
  <c r="F11" i="39"/>
  <c r="F10" i="39"/>
  <c r="E99" i="39"/>
  <c r="E98" i="39"/>
  <c r="E97" i="39"/>
  <c r="E96" i="39"/>
  <c r="E95" i="39"/>
  <c r="D95" i="39"/>
  <c r="L95" i="39"/>
  <c r="E94" i="39"/>
  <c r="E93" i="39"/>
  <c r="E92" i="39"/>
  <c r="D92" i="39"/>
  <c r="L92" i="39"/>
  <c r="E91" i="39"/>
  <c r="E90" i="39"/>
  <c r="E89" i="39"/>
  <c r="E88" i="39"/>
  <c r="E87" i="39"/>
  <c r="E86" i="39"/>
  <c r="E85" i="39"/>
  <c r="E84" i="39"/>
  <c r="E83" i="39"/>
  <c r="E82" i="39"/>
  <c r="E81" i="39"/>
  <c r="E80" i="39"/>
  <c r="E79" i="39"/>
  <c r="E78" i="39"/>
  <c r="E77" i="39"/>
  <c r="E76" i="39"/>
  <c r="E75" i="39"/>
  <c r="E74" i="39"/>
  <c r="E73" i="39"/>
  <c r="E72" i="39"/>
  <c r="E71" i="39"/>
  <c r="D71" i="39"/>
  <c r="L71" i="39"/>
  <c r="E70" i="39"/>
  <c r="E69" i="39"/>
  <c r="E68" i="39"/>
  <c r="E67" i="39"/>
  <c r="E66" i="39"/>
  <c r="E65" i="39"/>
  <c r="E64" i="39"/>
  <c r="E63" i="39"/>
  <c r="E62" i="39"/>
  <c r="E61" i="39"/>
  <c r="E60" i="39"/>
  <c r="E59" i="39"/>
  <c r="E58" i="39"/>
  <c r="E57" i="39"/>
  <c r="E56" i="39"/>
  <c r="E55" i="39"/>
  <c r="D55" i="39"/>
  <c r="L55" i="39"/>
  <c r="E54" i="39"/>
  <c r="E53" i="39"/>
  <c r="E52" i="39"/>
  <c r="D52" i="39"/>
  <c r="L52" i="39"/>
  <c r="E51" i="39"/>
  <c r="E50" i="39"/>
  <c r="E49" i="39"/>
  <c r="E48" i="39"/>
  <c r="E47" i="39"/>
  <c r="E46" i="39"/>
  <c r="E45" i="39"/>
  <c r="E44" i="39"/>
  <c r="E43" i="39"/>
  <c r="E42" i="39"/>
  <c r="E41" i="39"/>
  <c r="E40" i="39"/>
  <c r="E39" i="39"/>
  <c r="E38" i="39"/>
  <c r="E37" i="39"/>
  <c r="D37" i="39"/>
  <c r="L37" i="39"/>
  <c r="E36" i="39"/>
  <c r="E35" i="39"/>
  <c r="D35" i="39"/>
  <c r="L35" i="39"/>
  <c r="E34" i="39"/>
  <c r="E33" i="39"/>
  <c r="E32" i="39"/>
  <c r="E31" i="39"/>
  <c r="E30" i="39"/>
  <c r="E29" i="39"/>
  <c r="E28" i="39"/>
  <c r="E27" i="39"/>
  <c r="E26" i="39"/>
  <c r="E25" i="39"/>
  <c r="E24" i="39"/>
  <c r="E23" i="39"/>
  <c r="E22" i="39"/>
  <c r="E21" i="39"/>
  <c r="E20" i="39"/>
  <c r="E19" i="39"/>
  <c r="E18" i="39"/>
  <c r="E17" i="39"/>
  <c r="E16" i="39"/>
  <c r="E15" i="39"/>
  <c r="D15" i="39"/>
  <c r="L15" i="39"/>
  <c r="E14" i="39"/>
  <c r="E13" i="39"/>
  <c r="E12" i="39"/>
  <c r="E11" i="39"/>
  <c r="D11" i="39"/>
  <c r="L11" i="39"/>
  <c r="E10" i="39"/>
  <c r="C99" i="39"/>
  <c r="C98" i="39"/>
  <c r="C97" i="39"/>
  <c r="C96" i="39"/>
  <c r="C95" i="39"/>
  <c r="C94" i="39"/>
  <c r="C93" i="39"/>
  <c r="C92" i="39"/>
  <c r="C91" i="39"/>
  <c r="C90" i="39"/>
  <c r="C89" i="39"/>
  <c r="C88" i="39"/>
  <c r="C87" i="39"/>
  <c r="C86" i="39"/>
  <c r="C85" i="39"/>
  <c r="C84" i="39"/>
  <c r="C83" i="39"/>
  <c r="C82" i="39"/>
  <c r="C81" i="39"/>
  <c r="C80" i="39"/>
  <c r="C79" i="39"/>
  <c r="C78" i="39"/>
  <c r="C77" i="39"/>
  <c r="C76" i="39"/>
  <c r="C75" i="39"/>
  <c r="C74" i="39"/>
  <c r="C73" i="39"/>
  <c r="C72" i="39"/>
  <c r="C71" i="39"/>
  <c r="C70" i="39"/>
  <c r="C69" i="39"/>
  <c r="C68" i="39"/>
  <c r="C67" i="39"/>
  <c r="C66" i="39"/>
  <c r="C65" i="39"/>
  <c r="C64" i="39"/>
  <c r="C63" i="39"/>
  <c r="C62" i="39"/>
  <c r="C61" i="39"/>
  <c r="C60" i="39"/>
  <c r="C59" i="39"/>
  <c r="C58" i="39"/>
  <c r="C57" i="39"/>
  <c r="C56" i="39"/>
  <c r="C55" i="39"/>
  <c r="C54" i="39"/>
  <c r="C53" i="39"/>
  <c r="C52" i="39"/>
  <c r="C51" i="39"/>
  <c r="C50" i="39"/>
  <c r="C49" i="39"/>
  <c r="C48" i="39"/>
  <c r="C47" i="39"/>
  <c r="C46" i="39"/>
  <c r="C45" i="39"/>
  <c r="C44" i="39"/>
  <c r="C43" i="39"/>
  <c r="C42" i="39"/>
  <c r="C41" i="39"/>
  <c r="C40" i="39"/>
  <c r="C39" i="39"/>
  <c r="C38" i="39"/>
  <c r="C37" i="39"/>
  <c r="C36" i="39"/>
  <c r="C35" i="39"/>
  <c r="C34" i="39"/>
  <c r="C33" i="39"/>
  <c r="C32" i="39"/>
  <c r="C31" i="39"/>
  <c r="C30" i="39"/>
  <c r="C29" i="39"/>
  <c r="C28" i="39"/>
  <c r="C27" i="39"/>
  <c r="C26" i="39"/>
  <c r="C25" i="39"/>
  <c r="C24" i="39"/>
  <c r="C23" i="39"/>
  <c r="C22" i="39"/>
  <c r="C21" i="39"/>
  <c r="C20" i="39"/>
  <c r="C19" i="39"/>
  <c r="C18" i="39"/>
  <c r="C17" i="39"/>
  <c r="C16" i="39"/>
  <c r="C15" i="39"/>
  <c r="C14" i="39"/>
  <c r="C13" i="39"/>
  <c r="C12" i="39"/>
  <c r="C11" i="39"/>
  <c r="C10" i="39"/>
  <c r="B99" i="39"/>
  <c r="B98" i="39"/>
  <c r="B97" i="39"/>
  <c r="B96" i="39"/>
  <c r="B95" i="39"/>
  <c r="B94" i="39"/>
  <c r="B93" i="39"/>
  <c r="B92" i="39"/>
  <c r="B91" i="39"/>
  <c r="B90" i="39"/>
  <c r="B89" i="39"/>
  <c r="B88" i="39"/>
  <c r="B87" i="39"/>
  <c r="B86" i="39"/>
  <c r="B85" i="39"/>
  <c r="B84" i="39"/>
  <c r="B83" i="39"/>
  <c r="B82" i="39"/>
  <c r="B81" i="39"/>
  <c r="B80" i="39"/>
  <c r="B79" i="39"/>
  <c r="B78" i="39"/>
  <c r="B77" i="39"/>
  <c r="B76" i="39"/>
  <c r="B75" i="39"/>
  <c r="B74" i="39"/>
  <c r="B73" i="39"/>
  <c r="B72" i="39"/>
  <c r="B71" i="39"/>
  <c r="B70" i="39"/>
  <c r="B69" i="39"/>
  <c r="B68" i="39"/>
  <c r="B67" i="39"/>
  <c r="B66" i="39"/>
  <c r="B65" i="39"/>
  <c r="B64" i="39"/>
  <c r="B63" i="39"/>
  <c r="B62" i="39"/>
  <c r="B61" i="39"/>
  <c r="B60" i="39"/>
  <c r="B59" i="39"/>
  <c r="B58" i="39"/>
  <c r="B57" i="39"/>
  <c r="B56" i="39"/>
  <c r="B55" i="39"/>
  <c r="B54" i="39"/>
  <c r="B53" i="39"/>
  <c r="B52" i="39"/>
  <c r="B51" i="39"/>
  <c r="B50" i="39"/>
  <c r="B49" i="39"/>
  <c r="B48" i="39"/>
  <c r="B47" i="39"/>
  <c r="B46" i="39"/>
  <c r="B45" i="39"/>
  <c r="B44" i="39"/>
  <c r="B43" i="39"/>
  <c r="B42" i="39"/>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H103" i="39"/>
  <c r="D102" i="39"/>
  <c r="L102" i="39"/>
  <c r="H102" i="39"/>
  <c r="D10" i="39"/>
  <c r="D12" i="39"/>
  <c r="L12" i="39"/>
  <c r="D14" i="39"/>
  <c r="L14" i="39"/>
  <c r="D16" i="39"/>
  <c r="L16" i="39"/>
  <c r="D18" i="39"/>
  <c r="L18" i="39"/>
  <c r="D19" i="39"/>
  <c r="L19" i="39"/>
  <c r="D30" i="39"/>
  <c r="D32" i="39"/>
  <c r="D33" i="39"/>
  <c r="L33" i="39"/>
  <c r="D34" i="39"/>
  <c r="L34" i="39"/>
  <c r="D36" i="39"/>
  <c r="L36" i="39"/>
  <c r="D38" i="39"/>
  <c r="L38" i="39"/>
  <c r="D39" i="39"/>
  <c r="L39" i="39"/>
  <c r="D51" i="39"/>
  <c r="D54" i="39"/>
  <c r="L54" i="39"/>
  <c r="D56" i="39"/>
  <c r="L56" i="39"/>
  <c r="D58" i="39"/>
  <c r="L58" i="39"/>
  <c r="D59" i="39"/>
  <c r="L59" i="39"/>
  <c r="D61" i="39"/>
  <c r="D70" i="39"/>
  <c r="L70" i="39"/>
  <c r="D74" i="39"/>
  <c r="L74" i="39"/>
  <c r="D76" i="39"/>
  <c r="L76" i="39"/>
  <c r="D77" i="39"/>
  <c r="L77" i="39"/>
  <c r="D78" i="39"/>
  <c r="L78" i="39"/>
  <c r="D79" i="39"/>
  <c r="L79" i="39"/>
  <c r="D83" i="39"/>
  <c r="D88" i="39"/>
  <c r="D89" i="39"/>
  <c r="L89" i="39"/>
  <c r="D90" i="39"/>
  <c r="D91" i="39"/>
  <c r="D93" i="39"/>
  <c r="L93" i="39"/>
  <c r="D94" i="39"/>
  <c r="L94" i="39"/>
  <c r="D96" i="39"/>
  <c r="L96" i="39"/>
  <c r="D97" i="39"/>
  <c r="L97" i="39"/>
  <c r="D98" i="39"/>
  <c r="L98" i="39"/>
  <c r="D99" i="39"/>
  <c r="L99" i="39"/>
  <c r="H17" i="39"/>
  <c r="H18" i="39"/>
  <c r="H37" i="39"/>
  <c r="H38" i="39"/>
  <c r="H57" i="39"/>
  <c r="H58" i="39"/>
  <c r="H77" i="39"/>
  <c r="H78" i="39"/>
  <c r="H98" i="39"/>
  <c r="H99" i="39"/>
  <c r="H14" i="39"/>
  <c r="H15" i="39"/>
  <c r="H16" i="39"/>
  <c r="H28" i="39"/>
  <c r="H34" i="39"/>
  <c r="H35" i="39"/>
  <c r="H36" i="39"/>
  <c r="H48" i="39"/>
  <c r="H54" i="39"/>
  <c r="H55" i="39"/>
  <c r="H56" i="39"/>
  <c r="H68" i="39"/>
  <c r="H75" i="39"/>
  <c r="H76" i="39"/>
  <c r="H88" i="39"/>
  <c r="H94" i="39"/>
  <c r="H95" i="39"/>
  <c r="H96" i="39"/>
  <c r="H10" i="39"/>
  <c r="H29" i="39"/>
  <c r="H33" i="39"/>
  <c r="H53" i="39"/>
  <c r="H69" i="39"/>
  <c r="H70" i="39"/>
  <c r="H71" i="39"/>
  <c r="H72" i="39"/>
  <c r="H73" i="39"/>
  <c r="H81" i="39"/>
  <c r="D58" i="15"/>
  <c r="K45" i="15"/>
  <c r="K44" i="15"/>
  <c r="J45" i="15"/>
  <c r="J44" i="15"/>
  <c r="L45" i="15"/>
  <c r="L44" i="15"/>
  <c r="E53" i="15"/>
  <c r="F58" i="10"/>
  <c r="G58" i="10"/>
  <c r="H58" i="10"/>
  <c r="I58" i="10"/>
  <c r="F46" i="10"/>
  <c r="G46" i="10"/>
  <c r="H46" i="10"/>
  <c r="I46" i="10"/>
  <c r="E46" i="10"/>
  <c r="E58" i="10"/>
  <c r="C45" i="10"/>
  <c r="C46" i="10"/>
  <c r="C44" i="10"/>
  <c r="B46" i="10"/>
  <c r="L38" i="15"/>
  <c r="I52" i="15"/>
  <c r="H52" i="15"/>
  <c r="G52" i="15"/>
  <c r="F52" i="15"/>
  <c r="E52" i="15"/>
  <c r="D52" i="15"/>
  <c r="C52" i="15"/>
  <c r="H45" i="15"/>
  <c r="G45" i="15"/>
  <c r="F45" i="15"/>
  <c r="E45" i="15"/>
  <c r="D45" i="15"/>
  <c r="C45" i="15"/>
  <c r="H44" i="15"/>
  <c r="G44" i="15"/>
  <c r="F44" i="15"/>
  <c r="E44" i="15"/>
  <c r="D44" i="15"/>
  <c r="C44" i="15"/>
  <c r="B45" i="15"/>
  <c r="B44" i="15"/>
  <c r="I45" i="15"/>
  <c r="I44" i="15"/>
  <c r="I46" i="15"/>
  <c r="H46" i="15"/>
  <c r="G46" i="15"/>
  <c r="F46" i="15"/>
  <c r="E46" i="15"/>
  <c r="D46" i="15"/>
  <c r="C46" i="15"/>
  <c r="L85" i="28"/>
  <c r="I85" i="28"/>
  <c r="C85" i="28"/>
  <c r="D85" i="28"/>
  <c r="E85" i="28"/>
  <c r="L37" i="28"/>
  <c r="L38" i="28"/>
  <c r="L36" i="28"/>
  <c r="L40" i="28"/>
  <c r="L39" i="28"/>
  <c r="L35" i="28"/>
  <c r="K36" i="28"/>
  <c r="K35" i="28"/>
  <c r="J36" i="28"/>
  <c r="J35" i="28"/>
  <c r="I37" i="28"/>
  <c r="I38" i="28"/>
  <c r="I36" i="28"/>
  <c r="I40" i="28"/>
  <c r="I39" i="28"/>
  <c r="I35" i="28"/>
  <c r="H36" i="28"/>
  <c r="H35" i="28"/>
  <c r="G36" i="28"/>
  <c r="G35" i="28"/>
  <c r="C37" i="28"/>
  <c r="D37" i="28"/>
  <c r="E37" i="28"/>
  <c r="C38" i="28"/>
  <c r="D38" i="28"/>
  <c r="E38" i="28"/>
  <c r="E36" i="28"/>
  <c r="C40" i="28"/>
  <c r="D40" i="28"/>
  <c r="E40" i="28"/>
  <c r="C39" i="28"/>
  <c r="D39" i="28"/>
  <c r="E39" i="28"/>
  <c r="E35" i="28"/>
  <c r="D36" i="28"/>
  <c r="D35" i="28"/>
  <c r="C36" i="28"/>
  <c r="C35" i="28"/>
  <c r="I76" i="28"/>
  <c r="I77" i="28"/>
  <c r="I75" i="28"/>
  <c r="E38" i="15"/>
  <c r="B14" i="35"/>
  <c r="I24" i="28"/>
  <c r="E18" i="15"/>
  <c r="L24" i="28"/>
  <c r="H18" i="15"/>
  <c r="I18" i="15"/>
  <c r="G18" i="15"/>
  <c r="F18" i="15"/>
  <c r="D18" i="15"/>
  <c r="C18" i="15"/>
  <c r="G25" i="28"/>
  <c r="C19" i="15"/>
  <c r="C20" i="15"/>
  <c r="G31" i="28"/>
  <c r="C21" i="15"/>
  <c r="C22" i="15"/>
  <c r="G18" i="28"/>
  <c r="C15" i="15"/>
  <c r="C16" i="15"/>
  <c r="C17" i="15"/>
  <c r="C23" i="15"/>
  <c r="I55" i="28"/>
  <c r="E29" i="15"/>
  <c r="I46" i="28"/>
  <c r="E26" i="15"/>
  <c r="H18" i="28"/>
  <c r="I18" i="28"/>
  <c r="E15" i="15"/>
  <c r="I22" i="28"/>
  <c r="E16" i="15"/>
  <c r="I23" i="28"/>
  <c r="E17" i="15"/>
  <c r="I26" i="28"/>
  <c r="I27" i="28"/>
  <c r="I28" i="28"/>
  <c r="I29" i="28"/>
  <c r="I25" i="28"/>
  <c r="E19" i="15"/>
  <c r="I30" i="28"/>
  <c r="E20" i="15"/>
  <c r="I32" i="28"/>
  <c r="I33" i="28"/>
  <c r="I34" i="28"/>
  <c r="I31" i="28"/>
  <c r="E21" i="15"/>
  <c r="E22" i="15"/>
  <c r="E23" i="15"/>
  <c r="C12" i="15"/>
  <c r="C13" i="15"/>
  <c r="D12" i="15"/>
  <c r="D13" i="15"/>
  <c r="E13" i="15"/>
  <c r="E32" i="15"/>
  <c r="L55" i="28"/>
  <c r="H29" i="15"/>
  <c r="L46" i="28"/>
  <c r="H26" i="15"/>
  <c r="J18" i="28"/>
  <c r="K18" i="28"/>
  <c r="L18" i="28"/>
  <c r="H15" i="15"/>
  <c r="L22" i="28"/>
  <c r="H16" i="15"/>
  <c r="L23" i="28"/>
  <c r="H17" i="15"/>
  <c r="L26" i="28"/>
  <c r="L27" i="28"/>
  <c r="L28" i="28"/>
  <c r="L29" i="28"/>
  <c r="L25" i="28"/>
  <c r="H19" i="15"/>
  <c r="L30" i="28"/>
  <c r="H20" i="15"/>
  <c r="L32" i="28"/>
  <c r="L33" i="28"/>
  <c r="L34" i="28"/>
  <c r="L31" i="28"/>
  <c r="H21" i="15"/>
  <c r="H22" i="15"/>
  <c r="H23" i="15"/>
  <c r="F12" i="15"/>
  <c r="F13" i="15"/>
  <c r="G12" i="15"/>
  <c r="G13" i="15"/>
  <c r="H13" i="15"/>
  <c r="H32" i="15"/>
  <c r="I32" i="15"/>
  <c r="G29" i="15"/>
  <c r="G26" i="15"/>
  <c r="G15" i="15"/>
  <c r="G16" i="15"/>
  <c r="G17" i="15"/>
  <c r="K25" i="28"/>
  <c r="G19" i="15"/>
  <c r="G20" i="15"/>
  <c r="K31" i="28"/>
  <c r="G21" i="15"/>
  <c r="G22" i="15"/>
  <c r="G23" i="15"/>
  <c r="G32" i="15"/>
  <c r="F29" i="15"/>
  <c r="F26" i="15"/>
  <c r="F15" i="15"/>
  <c r="F16" i="15"/>
  <c r="F17" i="15"/>
  <c r="J25" i="28"/>
  <c r="F19" i="15"/>
  <c r="F20" i="15"/>
  <c r="J31" i="28"/>
  <c r="F21" i="15"/>
  <c r="F22" i="15"/>
  <c r="F23" i="15"/>
  <c r="F32" i="15"/>
  <c r="D29" i="15"/>
  <c r="D26" i="15"/>
  <c r="D15" i="15"/>
  <c r="D16" i="15"/>
  <c r="D17" i="15"/>
  <c r="H25" i="28"/>
  <c r="D19" i="15"/>
  <c r="D20" i="15"/>
  <c r="H31" i="28"/>
  <c r="D21" i="15"/>
  <c r="D22" i="15"/>
  <c r="D23" i="15"/>
  <c r="D32" i="15"/>
  <c r="C29" i="15"/>
  <c r="C26" i="15"/>
  <c r="C32" i="15"/>
  <c r="L41" i="28"/>
  <c r="K41" i="28"/>
  <c r="J41" i="28"/>
  <c r="I41" i="28"/>
  <c r="H41" i="28"/>
  <c r="G41"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0" i="28"/>
  <c r="D30" i="28"/>
  <c r="E30" i="28"/>
  <c r="C23" i="28"/>
  <c r="D23" i="28"/>
  <c r="E23" i="28"/>
  <c r="C24" i="28"/>
  <c r="D24" i="28"/>
  <c r="E24" i="28"/>
  <c r="E41" i="28"/>
  <c r="D18" i="28"/>
  <c r="D25" i="28"/>
  <c r="D31" i="28"/>
  <c r="D41" i="28"/>
  <c r="C18" i="28"/>
  <c r="C25" i="28"/>
  <c r="C31" i="28"/>
  <c r="C41" i="28"/>
  <c r="C11" i="35"/>
  <c r="B49" i="15"/>
  <c r="C30" i="35"/>
  <c r="L110" i="28"/>
  <c r="I110" i="28"/>
  <c r="C110" i="28"/>
  <c r="D110" i="28"/>
  <c r="E110" i="28"/>
  <c r="L102" i="28"/>
  <c r="I102" i="28"/>
  <c r="C102" i="28"/>
  <c r="D102" i="28"/>
  <c r="E102" i="28"/>
  <c r="L101" i="28"/>
  <c r="I101" i="28"/>
  <c r="C101" i="28"/>
  <c r="D101" i="28"/>
  <c r="E101" i="28"/>
  <c r="L103" i="28"/>
  <c r="L104" i="28"/>
  <c r="L116" i="28"/>
  <c r="L100" i="28"/>
  <c r="L105" i="28"/>
  <c r="L106" i="28"/>
  <c r="L107" i="28"/>
  <c r="L108" i="28"/>
  <c r="L109" i="28"/>
  <c r="L111" i="28"/>
  <c r="L112" i="28"/>
  <c r="L113" i="28"/>
  <c r="L114" i="28"/>
  <c r="L115" i="28"/>
  <c r="L99" i="28"/>
  <c r="K99" i="28"/>
  <c r="J99" i="28"/>
  <c r="I103" i="28"/>
  <c r="I104" i="28"/>
  <c r="I116" i="28"/>
  <c r="I100" i="28"/>
  <c r="I105" i="28"/>
  <c r="I106" i="28"/>
  <c r="I107" i="28"/>
  <c r="I108" i="28"/>
  <c r="I109" i="28"/>
  <c r="I111" i="28"/>
  <c r="I112" i="28"/>
  <c r="I113" i="28"/>
  <c r="I114" i="28"/>
  <c r="I115" i="28"/>
  <c r="I99" i="28"/>
  <c r="H99" i="28"/>
  <c r="G99" i="28"/>
  <c r="C103" i="28"/>
  <c r="D103" i="28"/>
  <c r="E103" i="28"/>
  <c r="C104" i="28"/>
  <c r="D104" i="28"/>
  <c r="E104" i="28"/>
  <c r="C116" i="28"/>
  <c r="D116" i="28"/>
  <c r="E116" i="28"/>
  <c r="C100" i="28"/>
  <c r="D100" i="28"/>
  <c r="E100" i="28"/>
  <c r="C105" i="28"/>
  <c r="D105" i="28"/>
  <c r="E105" i="28"/>
  <c r="C106" i="28"/>
  <c r="D106" i="28"/>
  <c r="E106" i="28"/>
  <c r="C107" i="28"/>
  <c r="D107" i="28"/>
  <c r="E107" i="28"/>
  <c r="C108" i="28"/>
  <c r="D108" i="28"/>
  <c r="E108" i="28"/>
  <c r="C109" i="28"/>
  <c r="D109" i="28"/>
  <c r="E109" i="28"/>
  <c r="C111" i="28"/>
  <c r="D111" i="28"/>
  <c r="E111" i="28"/>
  <c r="C112" i="28"/>
  <c r="D112" i="28"/>
  <c r="E112" i="28"/>
  <c r="C113" i="28"/>
  <c r="D113" i="28"/>
  <c r="E113" i="28"/>
  <c r="C114" i="28"/>
  <c r="D114" i="28"/>
  <c r="E114" i="28"/>
  <c r="C115" i="28"/>
  <c r="D115" i="28"/>
  <c r="E115" i="28"/>
  <c r="E99" i="28"/>
  <c r="D99" i="28"/>
  <c r="C99" i="28"/>
  <c r="L59" i="28"/>
  <c r="L56" i="28"/>
  <c r="L53" i="28"/>
  <c r="L50" i="28"/>
  <c r="L47" i="28"/>
  <c r="L44" i="28"/>
  <c r="L62" i="28"/>
  <c r="K62" i="28"/>
  <c r="J62" i="28"/>
  <c r="I59" i="28"/>
  <c r="I56" i="28"/>
  <c r="I53" i="28"/>
  <c r="I50" i="28"/>
  <c r="I47" i="28"/>
  <c r="I44" i="28"/>
  <c r="I62" i="28"/>
  <c r="H62" i="28"/>
  <c r="G62" i="28"/>
  <c r="C59" i="28"/>
  <c r="D59" i="28"/>
  <c r="E59" i="28"/>
  <c r="C56" i="28"/>
  <c r="D56" i="28"/>
  <c r="E56" i="28"/>
  <c r="C53" i="28"/>
  <c r="D53" i="28"/>
  <c r="E53" i="28"/>
  <c r="C50" i="28"/>
  <c r="D50" i="28"/>
  <c r="E50" i="28"/>
  <c r="C47" i="28"/>
  <c r="D47" i="28"/>
  <c r="E47" i="28"/>
  <c r="C44" i="28"/>
  <c r="D44" i="28"/>
  <c r="E44" i="28"/>
  <c r="E62" i="28"/>
  <c r="D62" i="28"/>
  <c r="C62" i="28"/>
  <c r="I50" i="10"/>
  <c r="I42" i="10"/>
  <c r="I37" i="10"/>
  <c r="I31" i="10"/>
  <c r="I23" i="10"/>
  <c r="I11" i="10"/>
  <c r="I14" i="10"/>
  <c r="H50" i="10"/>
  <c r="H42" i="10"/>
  <c r="H37" i="10"/>
  <c r="H31" i="10"/>
  <c r="H23" i="10"/>
  <c r="H11" i="10"/>
  <c r="H14" i="10"/>
  <c r="G50" i="10"/>
  <c r="G42" i="10"/>
  <c r="G37" i="10"/>
  <c r="G31" i="10"/>
  <c r="G23" i="10"/>
  <c r="G11" i="10"/>
  <c r="G14" i="10"/>
  <c r="F50" i="10"/>
  <c r="F42" i="10"/>
  <c r="F37" i="10"/>
  <c r="F31" i="10"/>
  <c r="F23" i="10"/>
  <c r="F11" i="10"/>
  <c r="F14" i="10"/>
  <c r="E50" i="10"/>
  <c r="E42" i="10"/>
  <c r="E37" i="10"/>
  <c r="E31" i="10"/>
  <c r="E23" i="10"/>
  <c r="E11" i="10"/>
  <c r="E14" i="10"/>
  <c r="I91" i="28"/>
  <c r="E49" i="15"/>
  <c r="L91" i="28"/>
  <c r="H49" i="15"/>
  <c r="I49" i="15"/>
  <c r="C49" i="10"/>
  <c r="B49" i="10"/>
  <c r="B47" i="10"/>
  <c r="L76" i="28"/>
  <c r="L77" i="28"/>
  <c r="L75" i="28"/>
  <c r="H38" i="15"/>
  <c r="I38" i="15"/>
  <c r="C36" i="10"/>
  <c r="B38" i="15"/>
  <c r="B36" i="10"/>
  <c r="I90" i="28"/>
  <c r="E48" i="15"/>
  <c r="L90" i="28"/>
  <c r="H48" i="15"/>
  <c r="I48" i="15"/>
  <c r="I50" i="15"/>
  <c r="E41" i="15"/>
  <c r="H41" i="15"/>
  <c r="I41" i="15"/>
  <c r="I42" i="15"/>
  <c r="G65" i="28"/>
  <c r="C35" i="15"/>
  <c r="G68" i="28"/>
  <c r="C36" i="15"/>
  <c r="C37" i="15"/>
  <c r="C39" i="15"/>
  <c r="H65" i="28"/>
  <c r="D35" i="15"/>
  <c r="H68" i="28"/>
  <c r="D36" i="15"/>
  <c r="D37" i="15"/>
  <c r="D39" i="15"/>
  <c r="E39" i="15"/>
  <c r="J65" i="28"/>
  <c r="F35" i="15"/>
  <c r="J68" i="28"/>
  <c r="F36" i="15"/>
  <c r="F37" i="15"/>
  <c r="F39" i="15"/>
  <c r="K65" i="28"/>
  <c r="G35" i="15"/>
  <c r="K68" i="28"/>
  <c r="G36" i="15"/>
  <c r="G37" i="15"/>
  <c r="G39" i="15"/>
  <c r="H39" i="15"/>
  <c r="I39" i="15"/>
  <c r="I43" i="28"/>
  <c r="E25" i="15"/>
  <c r="L43" i="28"/>
  <c r="H25" i="15"/>
  <c r="I25" i="15"/>
  <c r="I26" i="15"/>
  <c r="I49" i="28"/>
  <c r="E27" i="15"/>
  <c r="L49" i="28"/>
  <c r="H27" i="15"/>
  <c r="I27" i="15"/>
  <c r="I52" i="28"/>
  <c r="E28" i="15"/>
  <c r="L52" i="28"/>
  <c r="H28" i="15"/>
  <c r="I28" i="15"/>
  <c r="I29" i="15"/>
  <c r="I58" i="28"/>
  <c r="E30" i="15"/>
  <c r="L58"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C56" i="15"/>
  <c r="H50" i="15"/>
  <c r="H42" i="15"/>
  <c r="H31" i="15"/>
  <c r="H10" i="15"/>
  <c r="C57" i="15"/>
  <c r="C58" i="15"/>
  <c r="D55" i="15"/>
  <c r="C28" i="10"/>
  <c r="B28" i="15"/>
  <c r="B28" i="10"/>
  <c r="C27" i="10"/>
  <c r="B27" i="15"/>
  <c r="B27" i="10"/>
  <c r="A29" i="15"/>
  <c r="A29" i="10"/>
  <c r="B29" i="15"/>
  <c r="B29" i="10"/>
  <c r="C29" i="10"/>
  <c r="D29" i="10"/>
  <c r="C26" i="10"/>
  <c r="B26" i="15"/>
  <c r="B26" i="10"/>
  <c r="C20" i="10"/>
  <c r="B20" i="15"/>
  <c r="B20" i="10"/>
  <c r="C18" i="10"/>
  <c r="B17" i="15"/>
  <c r="B18" i="10"/>
  <c r="B16" i="15"/>
  <c r="I60" i="28"/>
  <c r="I57" i="28"/>
  <c r="I54" i="28"/>
  <c r="I51" i="28"/>
  <c r="I48" i="28"/>
  <c r="I45" i="28"/>
  <c r="I63" i="28"/>
  <c r="E33" i="15"/>
  <c r="L33" i="15"/>
  <c r="L60" i="28"/>
  <c r="L57" i="28"/>
  <c r="L54" i="28"/>
  <c r="L51" i="28"/>
  <c r="L48" i="28"/>
  <c r="L45" i="28"/>
  <c r="L63" i="28"/>
  <c r="H33" i="15"/>
  <c r="I33" i="15"/>
  <c r="K63" i="28"/>
  <c r="G33" i="15"/>
  <c r="J63" i="28"/>
  <c r="F33" i="15"/>
  <c r="H63" i="28"/>
  <c r="D33" i="15"/>
  <c r="G63" i="28"/>
  <c r="C33" i="15"/>
  <c r="C60" i="28"/>
  <c r="D60" i="28"/>
  <c r="E60" i="28"/>
  <c r="C57" i="28"/>
  <c r="D57" i="28"/>
  <c r="E57" i="28"/>
  <c r="C54" i="28"/>
  <c r="D54" i="28"/>
  <c r="E54" i="28"/>
  <c r="C51" i="28"/>
  <c r="D51" i="28"/>
  <c r="E51" i="28"/>
  <c r="C48" i="28"/>
  <c r="D48" i="28"/>
  <c r="E48" i="28"/>
  <c r="C45" i="28"/>
  <c r="D45" i="28"/>
  <c r="E45" i="28"/>
  <c r="E63" i="28"/>
  <c r="D63" i="28"/>
  <c r="C63" i="28"/>
  <c r="L61" i="28"/>
  <c r="K61" i="28"/>
  <c r="J61" i="28"/>
  <c r="I61" i="28"/>
  <c r="H61" i="28"/>
  <c r="G61" i="28"/>
  <c r="C43" i="28"/>
  <c r="D43" i="28"/>
  <c r="E43" i="28"/>
  <c r="C55" i="28"/>
  <c r="D55" i="28"/>
  <c r="E55" i="28"/>
  <c r="D58" i="28"/>
  <c r="C58" i="28"/>
  <c r="E58" i="28"/>
  <c r="C46" i="28"/>
  <c r="D46" i="28"/>
  <c r="E46" i="28"/>
  <c r="C49" i="28"/>
  <c r="D49" i="28"/>
  <c r="E49" i="28"/>
  <c r="C52" i="28"/>
  <c r="D52" i="28"/>
  <c r="E52" i="28"/>
  <c r="E61" i="28"/>
  <c r="D61" i="28"/>
  <c r="C61" i="28"/>
  <c r="I74" i="28"/>
  <c r="E37" i="15"/>
  <c r="E31" i="15"/>
  <c r="L37" i="15"/>
  <c r="L23" i="15"/>
  <c r="G49" i="15"/>
  <c r="F49" i="15"/>
  <c r="D49" i="15"/>
  <c r="C49" i="15"/>
  <c r="G48" i="15"/>
  <c r="F48" i="15"/>
  <c r="D48" i="15"/>
  <c r="C48" i="15"/>
  <c r="B48" i="15"/>
  <c r="B41" i="15"/>
  <c r="L92" i="28"/>
  <c r="L13" i="28"/>
  <c r="L66" i="28"/>
  <c r="L67" i="28"/>
  <c r="L65" i="28"/>
  <c r="L69" i="28"/>
  <c r="L70" i="28"/>
  <c r="L71" i="28"/>
  <c r="L72" i="28"/>
  <c r="L73" i="28"/>
  <c r="L68" i="28"/>
  <c r="L74" i="28"/>
  <c r="L78" i="28"/>
  <c r="L80" i="28"/>
  <c r="L82" i="28"/>
  <c r="L84" i="28"/>
  <c r="L86" i="28"/>
  <c r="L15" i="28"/>
  <c r="L16" i="28"/>
  <c r="L87" i="28"/>
  <c r="L93" i="28"/>
  <c r="K92" i="28"/>
  <c r="K13" i="28"/>
  <c r="K75" i="28"/>
  <c r="K78" i="28"/>
  <c r="K82" i="28"/>
  <c r="K86" i="28"/>
  <c r="K16" i="28"/>
  <c r="K87" i="28"/>
  <c r="K93" i="28"/>
  <c r="J92" i="28"/>
  <c r="J13" i="28"/>
  <c r="J75" i="28"/>
  <c r="J78" i="28"/>
  <c r="J82" i="28"/>
  <c r="J86" i="28"/>
  <c r="J16" i="28"/>
  <c r="J87" i="28"/>
  <c r="J93" i="28"/>
  <c r="I92" i="28"/>
  <c r="I13" i="28"/>
  <c r="I66" i="28"/>
  <c r="I67" i="28"/>
  <c r="I65" i="28"/>
  <c r="I69" i="28"/>
  <c r="I70" i="28"/>
  <c r="I71" i="28"/>
  <c r="I72" i="28"/>
  <c r="I73" i="28"/>
  <c r="I68" i="28"/>
  <c r="I78" i="28"/>
  <c r="I80" i="28"/>
  <c r="I82" i="28"/>
  <c r="I84" i="28"/>
  <c r="I86" i="28"/>
  <c r="I15" i="28"/>
  <c r="I16" i="28"/>
  <c r="I87" i="28"/>
  <c r="I93" i="28"/>
  <c r="H92" i="28"/>
  <c r="H13" i="28"/>
  <c r="H75" i="28"/>
  <c r="H78" i="28"/>
  <c r="H82" i="28"/>
  <c r="H86" i="28"/>
  <c r="H16" i="28"/>
  <c r="H87" i="28"/>
  <c r="H93" i="28"/>
  <c r="G92" i="28"/>
  <c r="G13" i="28"/>
  <c r="G75" i="28"/>
  <c r="G78" i="28"/>
  <c r="G82" i="28"/>
  <c r="G86" i="28"/>
  <c r="G16" i="28"/>
  <c r="G87" i="28"/>
  <c r="G93" i="28"/>
  <c r="C90" i="28"/>
  <c r="D90" i="28"/>
  <c r="E90" i="28"/>
  <c r="C91" i="28"/>
  <c r="D91" i="28"/>
  <c r="E91" i="28"/>
  <c r="E92" i="28"/>
  <c r="C9" i="28"/>
  <c r="D9" i="28"/>
  <c r="E9" i="28"/>
  <c r="C10" i="28"/>
  <c r="D10" i="28"/>
  <c r="E10" i="28"/>
  <c r="C11" i="28"/>
  <c r="D11" i="28"/>
  <c r="E11" i="28"/>
  <c r="C12" i="28"/>
  <c r="D12" i="28"/>
  <c r="E12" i="28"/>
  <c r="E13" i="28"/>
  <c r="C66" i="28"/>
  <c r="D66" i="28"/>
  <c r="E66" i="28"/>
  <c r="C67" i="28"/>
  <c r="D67" i="28"/>
  <c r="E67" i="28"/>
  <c r="E65" i="28"/>
  <c r="C69" i="28"/>
  <c r="D69" i="28"/>
  <c r="E69" i="28"/>
  <c r="C70" i="28"/>
  <c r="D70" i="28"/>
  <c r="E70" i="28"/>
  <c r="C71" i="28"/>
  <c r="D71" i="28"/>
  <c r="E71" i="28"/>
  <c r="C72" i="28"/>
  <c r="D72" i="28"/>
  <c r="E72" i="28"/>
  <c r="C73" i="28"/>
  <c r="D73" i="28"/>
  <c r="E73" i="28"/>
  <c r="E68" i="28"/>
  <c r="C74" i="28"/>
  <c r="D74" i="28"/>
  <c r="E74" i="28"/>
  <c r="C76" i="28"/>
  <c r="D76" i="28"/>
  <c r="E76" i="28"/>
  <c r="C77" i="28"/>
  <c r="D77" i="28"/>
  <c r="E77" i="28"/>
  <c r="E75" i="28"/>
  <c r="E78" i="28"/>
  <c r="C80" i="28"/>
  <c r="D80" i="28"/>
  <c r="E80" i="28"/>
  <c r="E82" i="28"/>
  <c r="C84" i="28"/>
  <c r="D84" i="28"/>
  <c r="E84" i="28"/>
  <c r="E86" i="28"/>
  <c r="C15" i="28"/>
  <c r="D15" i="28"/>
  <c r="E15" i="28"/>
  <c r="E16" i="28"/>
  <c r="E87" i="28"/>
  <c r="E93" i="28"/>
  <c r="D92" i="28"/>
  <c r="D13" i="28"/>
  <c r="D65" i="28"/>
  <c r="D68" i="28"/>
  <c r="D75" i="28"/>
  <c r="D78" i="28"/>
  <c r="D82" i="28"/>
  <c r="D86" i="28"/>
  <c r="D16" i="28"/>
  <c r="D87" i="28"/>
  <c r="D93" i="28"/>
  <c r="C92" i="28"/>
  <c r="C13" i="28"/>
  <c r="C65" i="28"/>
  <c r="C68" i="28"/>
  <c r="C75" i="28"/>
  <c r="C78" i="28"/>
  <c r="C82" i="28"/>
  <c r="C86" i="28"/>
  <c r="C16" i="28"/>
  <c r="C87" i="28"/>
  <c r="C93" i="28"/>
  <c r="L88" i="28"/>
  <c r="K88" i="28"/>
  <c r="J88" i="28"/>
  <c r="I88" i="28"/>
  <c r="H88" i="28"/>
  <c r="G88" i="28"/>
  <c r="E88" i="28"/>
  <c r="D88" i="28"/>
  <c r="C88"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9" i="28"/>
  <c r="J119" i="28"/>
  <c r="I73" i="10"/>
  <c r="J73" i="10"/>
  <c r="K73" i="10"/>
  <c r="H73" i="10"/>
  <c r="E73" i="10"/>
  <c r="F73" i="10"/>
  <c r="G73" i="10"/>
  <c r="C73" i="10"/>
  <c r="L120" i="28"/>
  <c r="L121" i="28"/>
  <c r="L122" i="28"/>
  <c r="L123" i="28"/>
  <c r="L124" i="28"/>
  <c r="L125" i="28"/>
  <c r="L119" i="28"/>
  <c r="L118" i="28"/>
  <c r="L117" i="28"/>
  <c r="K119" i="28"/>
  <c r="K118" i="28"/>
  <c r="K117" i="28"/>
  <c r="J118" i="28"/>
  <c r="J117" i="28"/>
  <c r="I120" i="28"/>
  <c r="I121" i="28"/>
  <c r="I122" i="28"/>
  <c r="I123" i="28"/>
  <c r="I124" i="28"/>
  <c r="I125" i="28"/>
  <c r="I119" i="28"/>
  <c r="I118" i="28"/>
  <c r="I117" i="28"/>
  <c r="H119" i="28"/>
  <c r="H118" i="28"/>
  <c r="H117" i="28"/>
  <c r="G118" i="28"/>
  <c r="G117" i="28"/>
  <c r="F117" i="28"/>
  <c r="C120" i="28"/>
  <c r="D120" i="28"/>
  <c r="E120" i="28"/>
  <c r="C121" i="28"/>
  <c r="D121" i="28"/>
  <c r="E121" i="28"/>
  <c r="C122" i="28"/>
  <c r="D122" i="28"/>
  <c r="E122" i="28"/>
  <c r="C123" i="28"/>
  <c r="D123" i="28"/>
  <c r="E123" i="28"/>
  <c r="C124" i="28"/>
  <c r="D124" i="28"/>
  <c r="E124" i="28"/>
  <c r="C125" i="28"/>
  <c r="D125" i="28"/>
  <c r="E125" i="28"/>
  <c r="E119" i="28"/>
  <c r="E118" i="28"/>
  <c r="E117" i="28"/>
  <c r="D119" i="28"/>
  <c r="D118" i="28"/>
  <c r="D117" i="28"/>
  <c r="C119" i="28"/>
  <c r="C118" i="28"/>
  <c r="C117" i="28"/>
  <c r="B29" i="35"/>
  <c r="C29" i="35"/>
  <c r="C28" i="35"/>
  <c r="B28" i="35"/>
  <c r="B27" i="35"/>
  <c r="B25" i="35"/>
  <c r="C25" i="35"/>
  <c r="B24" i="35"/>
  <c r="C24" i="35"/>
  <c r="B20" i="35"/>
  <c r="B18" i="35"/>
  <c r="C18" i="35"/>
  <c r="B12" i="35"/>
  <c r="C12" i="35"/>
  <c r="B15" i="35"/>
  <c r="C15" i="35"/>
  <c r="B17" i="35"/>
  <c r="C17" i="35"/>
  <c r="B11" i="35"/>
  <c r="C7" i="35"/>
  <c r="B6" i="35"/>
  <c r="C6" i="35"/>
  <c r="C5" i="35"/>
  <c r="B5" i="35"/>
  <c r="D60" i="15"/>
  <c r="D59"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8" i="28"/>
  <c r="D98" i="28"/>
  <c r="E98" i="28"/>
  <c r="G98" i="28"/>
  <c r="H98" i="28"/>
  <c r="I98" i="28"/>
  <c r="J98" i="28"/>
  <c r="K98" i="28"/>
  <c r="L98" i="28"/>
  <c r="B37" i="15"/>
  <c r="B36" i="15"/>
  <c r="B19" i="15"/>
  <c r="B21" i="15"/>
  <c r="B22" i="15"/>
  <c r="L6" i="15"/>
  <c r="E76" i="10"/>
  <c r="F76" i="10"/>
  <c r="G76" i="10"/>
  <c r="H76" i="10"/>
  <c r="I76" i="10"/>
  <c r="J76" i="10"/>
  <c r="K76" i="10"/>
  <c r="C76" i="10"/>
  <c r="C74" i="10"/>
  <c r="C75" i="10"/>
  <c r="C77" i="10"/>
  <c r="C78" i="10"/>
  <c r="C79" i="10"/>
  <c r="C80" i="10"/>
  <c r="D81" i="10"/>
  <c r="E81" i="10"/>
  <c r="F81" i="10"/>
  <c r="G81" i="10"/>
  <c r="H81" i="10"/>
  <c r="C81" i="10"/>
  <c r="C82" i="10"/>
  <c r="C83" i="10"/>
  <c r="C84" i="10"/>
  <c r="C85" i="10"/>
  <c r="D86" i="10"/>
  <c r="E86" i="10"/>
  <c r="F86" i="10"/>
  <c r="G86" i="10"/>
  <c r="H86" i="10"/>
  <c r="C86" i="10"/>
  <c r="C87" i="10"/>
  <c r="C88" i="10"/>
  <c r="C89" i="10"/>
  <c r="C90" i="10"/>
  <c r="D91" i="10"/>
  <c r="E91" i="10"/>
  <c r="F91" i="10"/>
  <c r="G91" i="10"/>
  <c r="H91" i="10"/>
  <c r="C91" i="10"/>
  <c r="C92" i="10"/>
  <c r="G50" i="15"/>
  <c r="G41" i="15"/>
  <c r="G42" i="15"/>
  <c r="G6" i="15"/>
  <c r="G7" i="15"/>
  <c r="G8" i="15"/>
  <c r="G9" i="15"/>
  <c r="G10" i="15"/>
  <c r="C64" i="10"/>
  <c r="D64" i="10"/>
  <c r="E65" i="10"/>
  <c r="F65" i="10"/>
  <c r="G65" i="10"/>
  <c r="H65" i="10"/>
  <c r="I65" i="10"/>
  <c r="J65" i="10"/>
  <c r="K65" i="10"/>
  <c r="C61" i="15"/>
  <c r="C59" i="15"/>
  <c r="C65" i="10"/>
  <c r="D65" i="10"/>
  <c r="C62" i="15"/>
  <c r="C68" i="10"/>
  <c r="D68" i="10"/>
  <c r="E63" i="10"/>
  <c r="F63" i="10"/>
  <c r="G63" i="10"/>
  <c r="H63" i="10"/>
  <c r="I63" i="10"/>
  <c r="J50" i="10"/>
  <c r="J42" i="10"/>
  <c r="J37" i="10"/>
  <c r="J23" i="10"/>
  <c r="J11" i="10"/>
  <c r="J58" i="10"/>
  <c r="J63" i="10"/>
  <c r="K50" i="10"/>
  <c r="K42" i="10"/>
  <c r="K37" i="10"/>
  <c r="K23" i="10"/>
  <c r="K11" i="10"/>
  <c r="K58" i="10"/>
  <c r="K63" i="10"/>
  <c r="C63" i="10"/>
  <c r="D63" i="10"/>
  <c r="C58" i="10"/>
  <c r="D58" i="10"/>
  <c r="C57" i="10"/>
  <c r="D57" i="10"/>
  <c r="C56" i="10"/>
  <c r="D56" i="10"/>
  <c r="C55" i="10"/>
  <c r="D55" i="10"/>
  <c r="C54" i="10"/>
  <c r="D54" i="10"/>
  <c r="C53" i="10"/>
  <c r="D53" i="10"/>
  <c r="C52" i="10"/>
  <c r="D52" i="10"/>
  <c r="C51" i="10"/>
  <c r="D51" i="10"/>
  <c r="C50" i="10"/>
  <c r="D50" i="10"/>
  <c r="C48" i="10"/>
  <c r="D48"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7" i="28"/>
  <c r="D97" i="28"/>
  <c r="E97" i="28"/>
  <c r="F97" i="28"/>
  <c r="G97" i="28"/>
  <c r="H97" i="28"/>
  <c r="I97" i="28"/>
  <c r="J97" i="28"/>
  <c r="L97" i="28"/>
  <c r="C97" i="28"/>
  <c r="B50"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50" i="15"/>
  <c r="D41" i="15"/>
  <c r="D42" i="15"/>
  <c r="D6" i="15"/>
  <c r="D7" i="15"/>
  <c r="D8" i="15"/>
  <c r="D9" i="15"/>
  <c r="D10" i="15"/>
  <c r="E50" i="15"/>
  <c r="E42" i="15"/>
  <c r="E10" i="15"/>
  <c r="F50" i="15"/>
  <c r="F41" i="15"/>
  <c r="F42" i="15"/>
  <c r="F6" i="15"/>
  <c r="F7" i="15"/>
  <c r="F8" i="15"/>
  <c r="F9" i="15"/>
  <c r="F10" i="15"/>
  <c r="C50" i="15"/>
  <c r="C41" i="15"/>
  <c r="C42" i="15"/>
  <c r="C7" i="15"/>
  <c r="C8" i="15"/>
  <c r="C9" i="15"/>
  <c r="C10" i="15"/>
  <c r="B35" i="15"/>
  <c r="A37" i="15"/>
  <c r="A36" i="15"/>
  <c r="A35" i="15"/>
  <c r="A25" i="15"/>
  <c r="G7" i="28"/>
  <c r="H7" i="28"/>
  <c r="I7" i="28"/>
  <c r="J7" i="28"/>
  <c r="K7" i="28"/>
  <c r="L7" i="28"/>
  <c r="I13" i="15"/>
  <c r="B40" i="15"/>
  <c r="B25" i="15"/>
  <c r="H12" i="15"/>
  <c r="E12" i="15"/>
  <c r="B12" i="15"/>
  <c r="I19" i="28"/>
  <c r="I20" i="28"/>
  <c r="I21" i="28"/>
  <c r="L19" i="28"/>
  <c r="L20" i="28"/>
  <c r="L21" i="28"/>
  <c r="B51" i="10"/>
  <c r="B52" i="10"/>
  <c r="B53" i="10"/>
  <c r="B54" i="10"/>
  <c r="B55" i="10"/>
  <c r="B56" i="10"/>
  <c r="B57" i="10"/>
  <c r="A57" i="10"/>
  <c r="A55" i="10"/>
  <c r="A56" i="10"/>
  <c r="A51" i="10"/>
  <c r="A52" i="10"/>
  <c r="A53" i="10"/>
  <c r="A54" i="10"/>
  <c r="B40" i="10"/>
  <c r="A40" i="10"/>
  <c r="B6" i="10"/>
  <c r="I12" i="15"/>
  <c r="B48" i="10"/>
  <c r="A48" i="10"/>
  <c r="A47" i="1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8" i="10"/>
  <c r="B58" i="10"/>
  <c r="L51" i="39"/>
  <c r="L61" i="39"/>
  <c r="L31" i="39"/>
  <c r="L91" i="39"/>
  <c r="L90" i="39"/>
  <c r="L24" i="39"/>
  <c r="L44" i="39"/>
  <c r="L64" i="39"/>
  <c r="L84" i="39"/>
  <c r="L32" i="39"/>
  <c r="L25" i="39"/>
  <c r="L45" i="39"/>
  <c r="L88" i="39"/>
  <c r="L30" i="39"/>
  <c r="L83" i="39"/>
  <c r="L47" i="39"/>
  <c r="H30" i="39"/>
  <c r="H50" i="39"/>
  <c r="H90" i="39"/>
  <c r="H62" i="39"/>
  <c r="H11" i="39"/>
  <c r="H31" i="39"/>
  <c r="H51" i="39"/>
  <c r="H91" i="39"/>
  <c r="H23" i="39"/>
  <c r="H63" i="39"/>
  <c r="H83" i="39"/>
  <c r="H24" i="39"/>
  <c r="H64" i="39"/>
  <c r="H84" i="39"/>
  <c r="H25" i="39"/>
  <c r="H45" i="39"/>
  <c r="H65" i="39"/>
  <c r="H85" i="39"/>
  <c r="H46" i="39"/>
  <c r="H66" i="39"/>
  <c r="H47" i="39"/>
  <c r="H67" i="39"/>
  <c r="H22" i="39"/>
  <c r="H49" i="39"/>
  <c r="H89" i="39"/>
  <c r="I100" i="39"/>
  <c r="H79" i="39"/>
  <c r="H59" i="39"/>
  <c r="H39" i="39"/>
  <c r="H19" i="39"/>
  <c r="G100" i="39"/>
  <c r="D80" i="39"/>
  <c r="L80" i="39"/>
  <c r="D22" i="39"/>
  <c r="L22" i="39"/>
  <c r="D65" i="39"/>
  <c r="L65" i="39"/>
  <c r="D85" i="39"/>
  <c r="L85" i="39"/>
  <c r="D46" i="39"/>
  <c r="L46" i="39"/>
  <c r="D27" i="39"/>
  <c r="L27" i="39"/>
  <c r="D20" i="39"/>
  <c r="L20" i="39"/>
  <c r="D40" i="39"/>
  <c r="L40" i="39"/>
  <c r="D60" i="39"/>
  <c r="L60" i="39"/>
  <c r="D21" i="39"/>
  <c r="L21" i="39"/>
  <c r="D41" i="39"/>
  <c r="L41" i="39"/>
  <c r="D81" i="39"/>
  <c r="L81" i="39"/>
  <c r="D42" i="39"/>
  <c r="L42" i="39"/>
  <c r="D62" i="39"/>
  <c r="L62" i="39"/>
  <c r="D82" i="39"/>
  <c r="L82" i="39"/>
  <c r="D23" i="39"/>
  <c r="L23" i="39"/>
  <c r="D26" i="39"/>
  <c r="L26" i="39"/>
  <c r="D66" i="39"/>
  <c r="L66" i="39"/>
  <c r="D86" i="39"/>
  <c r="L86" i="39"/>
  <c r="D67" i="39"/>
  <c r="L67" i="39"/>
  <c r="D87" i="39"/>
  <c r="L87" i="39"/>
  <c r="F100" i="39"/>
  <c r="D68" i="39"/>
  <c r="L68" i="39"/>
  <c r="D48" i="39"/>
  <c r="L48" i="39"/>
  <c r="D28" i="39"/>
  <c r="L28" i="39"/>
  <c r="E100" i="39"/>
  <c r="L10" i="39"/>
  <c r="H100" i="39"/>
  <c r="D13" i="39"/>
  <c r="L13" i="39"/>
  <c r="D100" i="39"/>
  <c r="L100" i="39"/>
</calcChain>
</file>

<file path=xl/sharedStrings.xml><?xml version="1.0" encoding="utf-8"?>
<sst xmlns="http://schemas.openxmlformats.org/spreadsheetml/2006/main" count="868" uniqueCount="673">
  <si>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</si>
  <si>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</si>
  <si>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</si>
  <si>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</si>
  <si>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</si>
  <si>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</si>
  <si>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</si>
  <si>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</si>
  <si>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</si>
  <si>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</si>
  <si>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</si>
  <si>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</si>
  <si>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</si>
  <si>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</si>
  <si>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</si>
  <si>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</si>
  <si>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</si>
  <si>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</si>
  <si>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</si>
  <si>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</si>
  <si>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</si>
  <si>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</si>
  <si>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</si>
  <si>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</si>
  <si>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</si>
  <si>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</si>
  <si>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</si>
  <si>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</si>
  <si>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</si>
  <si>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</si>
  <si>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</si>
  <si>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</si>
  <si>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</si>
  <si>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</si>
  <si>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</si>
  <si>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</si>
  <si>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</si>
  <si>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</si>
  <si>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</si>
  <si>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</si>
  <si>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</si>
  <si>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</si>
  <si>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</si>
  <si>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</si>
  <si>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</si>
  <si>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</si>
  <si>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</si>
  <si>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</si>
  <si>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</si>
  <si>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</si>
  <si>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</si>
  <si>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</si>
  <si>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</si>
  <si>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</si>
  <si>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</si>
  <si>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</si>
  <si>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</si>
  <si>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</si>
  <si>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</si>
  <si>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</si>
  <si>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</si>
  <si>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</si>
  <si>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</si>
  <si>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</si>
  <si>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</si>
  <si>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</si>
  <si>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</si>
  <si>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</si>
  <si>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</si>
  <si>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</si>
  <si>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</si>
  <si>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</si>
  <si>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</si>
  <si>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</si>
  <si>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</si>
  <si>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</si>
  <si>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</si>
  <si>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</si>
  <si>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</si>
  <si>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</si>
  <si>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</si>
  <si>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</si>
  <si>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</si>
  <si>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</si>
  <si>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</si>
  <si>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</si>
  <si>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</si>
  <si>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</si>
  <si>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</si>
  <si>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</si>
  <si>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</si>
  <si>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</si>
  <si>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</si>
  <si>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</si>
  <si>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</si>
  <si>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</si>
  <si>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</si>
  <si>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</si>
  <si>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</si>
  <si>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</si>
  <si>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</si>
  <si>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</si>
  <si>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</si>
  <si>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</si>
  <si>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</si>
  <si>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</si>
  <si>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</si>
  <si>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</si>
  <si>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</si>
  <si>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</si>
  <si>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</si>
  <si>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</si>
  <si>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</si>
  <si>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</si>
  <si>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</si>
  <si>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</si>
  <si>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</si>
  <si>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</si>
  <si>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</si>
  <si>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</si>
  <si>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</si>
  <si>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</si>
  <si>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</si>
  <si>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</si>
  <si>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</si>
  <si>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</si>
  <si>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</si>
  <si>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</si>
  <si>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</si>
  <si>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</si>
  <si>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</si>
  <si>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</si>
  <si>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</si>
  <si>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</si>
  <si>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</si>
  <si>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</si>
  <si>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</si>
  <si>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</si>
  <si>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</si>
  <si>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</si>
  <si>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</si>
  <si>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</si>
  <si>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</si>
  <si>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</si>
  <si>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</si>
  <si>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</si>
  <si>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</si>
  <si>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</si>
  <si>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</si>
  <si>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</si>
  <si>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</si>
  <si>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</si>
  <si>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</si>
  <si>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</si>
  <si>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</si>
  <si>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</si>
  <si>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</si>
  <si>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</si>
  <si>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</si>
  <si>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</si>
  <si>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</si>
  <si>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</si>
  <si>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</si>
  <si>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</si>
  <si>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</si>
  <si>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</si>
  <si>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</si>
  <si>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</si>
  <si>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</si>
  <si>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</si>
  <si>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</si>
  <si>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</si>
  <si>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</si>
  <si>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</si>
  <si>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</si>
  <si>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</si>
  <si>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</si>
  <si>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</si>
  <si>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</si>
  <si>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</si>
  <si>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</si>
  <si>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</si>
  <si>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</si>
  <si>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</si>
  <si>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</si>
  <si>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</si>
  <si>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</si>
  <si>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</si>
  <si>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</si>
  <si>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</si>
  <si>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</si>
  <si>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</si>
  <si>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</si>
  <si>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</si>
  <si>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</si>
  <si>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</si>
  <si>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</si>
  <si>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</si>
  <si>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</si>
  <si>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</si>
  <si>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</si>
  <si>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</si>
  <si>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</si>
  <si>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</si>
  <si>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</si>
  <si>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</si>
  <si>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</si>
  <si>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</si>
  <si>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</si>
  <si>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</si>
  <si>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</si>
  <si>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</si>
  <si>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</si>
  <si>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</si>
  <si>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</si>
  <si>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</si>
  <si>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</si>
  <si>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</si>
  <si>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</si>
  <si>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</si>
  <si>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</si>
  <si>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</si>
  <si>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</si>
  <si>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</si>
  <si>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</si>
  <si>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</si>
  <si>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</si>
  <si>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</si>
  <si>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</si>
  <si>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</si>
  <si>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</si>
  <si>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</si>
  <si>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</si>
  <si>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</si>
  <si>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</si>
  <si>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</si>
  <si>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</si>
  <si>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</si>
  <si>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</si>
  <si>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</si>
  <si>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</si>
  <si>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</si>
  <si>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</si>
  <si>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</si>
  <si>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</si>
  <si>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</si>
  <si>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</si>
  <si>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</si>
  <si>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</si>
  <si>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</si>
  <si>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</si>
  <si>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</si>
  <si>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</si>
  <si>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</si>
  <si>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</si>
  <si>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</si>
  <si>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</si>
  <si>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</si>
  <si>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</si>
  <si>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</si>
  <si>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</si>
  <si>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</si>
  <si>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</si>
  <si>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</si>
  <si>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</si>
  <si>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</si>
  <si>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</si>
  <si>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</si>
  <si>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</si>
  <si>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</si>
  <si>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</si>
  <si>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</si>
  <si>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</si>
  <si>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</si>
  <si>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</si>
  <si>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</si>
  <si>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</si>
  <si>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</si>
  <si>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</si>
  <si>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</si>
  <si>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</si>
  <si>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</si>
  <si>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</si>
  <si>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</si>
  <si>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</si>
  <si>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</si>
  <si>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</si>
  <si>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</si>
  <si>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</si>
  <si>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</si>
  <si>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</si>
  <si>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</si>
  <si>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</si>
  <si>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</si>
  <si>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</si>
  <si>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</si>
  <si>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</si>
  <si>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</si>
  <si>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</si>
  <si>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</si>
  <si>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</si>
  <si>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</si>
  <si>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</si>
  <si>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</si>
  <si>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</si>
  <si>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</si>
  <si>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</si>
  <si>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Introducere:</t>
  </si>
  <si>
    <t>Datele se introduc numai in celulele marcate cu albastru;  datele se introduc in LEI. A nu se modifica formulele de calcul - acestea sunt calculate automat in urma introducerii datelor de intrare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</si>
  <si>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</si>
  <si>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</si>
  <si>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</si>
  <si>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</si>
  <si>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</si>
  <si>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</si>
  <si>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</si>
  <si>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</si>
  <si>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</si>
  <si>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</si>
  <si>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</si>
  <si>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</si>
  <si>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</si>
  <si>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</si>
  <si>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</si>
  <si>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</si>
  <si>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</si>
  <si>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</si>
  <si>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</si>
  <si>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</si>
  <si>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</si>
  <si>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6- Detaliere Buget</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</si>
  <si>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</si>
  <si>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</si>
  <si>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</si>
  <si>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</si>
  <si>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</si>
  <si>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</si>
  <si>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</si>
  <si>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</si>
  <si>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</si>
  <si>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</si>
  <si>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</si>
  <si>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</si>
  <si>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</si>
  <si>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</si>
  <si>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</si>
  <si>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</si>
  <si>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</si>
  <si>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</si>
  <si>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</si>
  <si>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</si>
  <si>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</si>
  <si>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</si>
  <si>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</si>
  <si>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</si>
  <si>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</si>
  <si>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</si>
  <si>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</si>
  <si>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</si>
  <si>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</si>
  <si>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</si>
  <si>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</si>
  <si>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</si>
  <si>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</si>
  <si>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</si>
  <si>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</si>
  <si>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</si>
  <si>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</si>
  <si>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</si>
  <si>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</si>
  <si>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</si>
  <si>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</si>
  <si>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</si>
  <si>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</si>
  <si>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</si>
  <si>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</si>
  <si>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</si>
  <si>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</si>
  <si>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</si>
  <si>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</si>
  <si>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</si>
  <si>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</si>
  <si>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</si>
  <si>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</si>
  <si>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</si>
  <si>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</si>
  <si>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</si>
  <si>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</si>
  <si>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</si>
  <si>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</si>
  <si>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</si>
  <si>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</si>
  <si>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</si>
  <si>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</si>
  <si>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</si>
  <si>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</si>
  <si>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</si>
  <si>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</si>
  <si>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</si>
  <si>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</si>
  <si>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</si>
  <si>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</si>
  <si>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</si>
  <si>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</si>
  <si>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</si>
  <si>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</si>
  <si>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</si>
  <si>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</si>
  <si>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</si>
  <si>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</si>
  <si>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</si>
  <si>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</si>
  <si>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</si>
  <si>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</si>
  <si>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</si>
  <si>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</si>
  <si>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</si>
  <si>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</si>
  <si>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</si>
  <si>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</si>
  <si>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</si>
  <si>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</si>
  <si>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</si>
  <si>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</si>
  <si>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</si>
  <si>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</si>
  <si>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</si>
  <si>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</si>
  <si>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</si>
  <si>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</si>
  <si>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</si>
  <si>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</si>
  <si>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</si>
  <si>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</si>
  <si>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</si>
  <si>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</si>
  <si>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</si>
  <si>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</si>
  <si>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</si>
  <si>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</si>
  <si>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</si>
  <si>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</si>
  <si>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</si>
  <si>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</si>
  <si>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</si>
  <si>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</si>
  <si>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</si>
  <si>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</si>
  <si>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</si>
  <si>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</si>
  <si>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</si>
  <si>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</si>
  <si>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</si>
  <si>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</si>
  <si>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</si>
  <si>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</si>
  <si>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</si>
  <si>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</si>
  <si>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</si>
  <si>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</si>
  <si>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</si>
  <si>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</si>
  <si>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</si>
  <si>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</si>
  <si>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</si>
  <si>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</si>
  <si>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</si>
  <si>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</si>
  <si>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</si>
  <si>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</si>
  <si>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</si>
  <si>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</si>
  <si>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</si>
  <si>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</si>
  <si>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</si>
  <si>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</si>
  <si>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</si>
  <si>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</si>
  <si>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</si>
  <si>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</si>
  <si>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</si>
  <si>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</si>
  <si>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</si>
  <si>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</si>
  <si>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</si>
  <si>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</si>
  <si>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</si>
  <si>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</si>
  <si>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</si>
  <si>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</si>
  <si>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</si>
  <si>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</si>
  <si>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</si>
  <si>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</si>
  <si>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</si>
  <si>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</si>
  <si>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</si>
  <si>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</si>
  <si>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</si>
  <si>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</si>
  <si>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</si>
  <si>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</si>
  <si>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</si>
  <si>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</si>
  <si>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</si>
  <si>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</si>
  <si>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</si>
  <si>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</si>
  <si>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</si>
  <si>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</si>
  <si>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</si>
  <si>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 xml:space="preserve">Cheltuieli pentru consultanță și expertiză pentru elaborare P.M.U.D </t>
  </si>
  <si>
    <t>Alte cheltuieli de consolidare a capacității administrative</t>
  </si>
  <si>
    <t>3.8.3</t>
  </si>
  <si>
    <t>coordonator în materie de Securitate și sănătate - conform HG 300/2006, cu modificarile si completarile ulterioare</t>
  </si>
  <si>
    <r>
      <t xml:space="preserve">3.8  </t>
    </r>
    <r>
      <rPr>
        <b/>
        <sz val="9"/>
        <rFont val="Calibri"/>
        <family val="2"/>
        <charset val="238"/>
        <scheme val="minor"/>
      </rPr>
      <t>Asistenţă tehnică</t>
    </r>
    <r>
      <rPr>
        <sz val="9"/>
        <rFont val="Calibri"/>
        <family val="2"/>
        <scheme val="minor"/>
      </rPr>
      <t xml:space="preserve">,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coordonator în materie de Securitate și sănătate conform  HG 300/2006 privind cerințele minime de securitate și sănătate pentru șantierele temporare sau mobile, cu modificările și completările ulterioare. </t>
    </r>
  </si>
  <si>
    <t>CAPITOLUL 7 Cheltuieli aferente marjei de buget și pentru constiuirea rezervei de implementare pentru ajustarea de preț</t>
  </si>
  <si>
    <t xml:space="preserve">Cheltuieli aferente marjei de buget </t>
  </si>
  <si>
    <t>Cheltuieli pentru constiuirea rezervei de implementare pentru ajustarea de preț</t>
  </si>
  <si>
    <t>CAPITOLUL 8 Sprijin pentru creșterea capacităţii administrative a autorităților și instituţiilor publice</t>
  </si>
  <si>
    <t>8.1.</t>
  </si>
  <si>
    <t>8.2.</t>
  </si>
  <si>
    <t>Total capitol 8</t>
  </si>
  <si>
    <t>CAP. 8</t>
  </si>
  <si>
    <t>TOTAL CAPITOL 8</t>
  </si>
  <si>
    <t>7.2 Cheltuieli pentru constiuirea rezervei de implementare pentru ajustarea de preț</t>
  </si>
  <si>
    <t>8.1. Cheltuieli de consultanță și expertiză în elaborarea P.M.U.D</t>
  </si>
  <si>
    <t>8.2.Cheltuieli de consultanță și expertiză pentru delegarea gestiunii  serviciului de transport public de călători , conform prevederilor Regulamentului (CE) nr. 1370/2007</t>
  </si>
  <si>
    <t xml:space="preserve">7.1 Cheltuieli aferente marjei de buget </t>
  </si>
  <si>
    <t>3.8.1. Asistenţă tehnică din partea proiectantului
3.8.2. Dirigenţie de şantier/supervizare
3.8.3.coordonator în materie de Securitate și sănătate</t>
  </si>
  <si>
    <t>7.1</t>
  </si>
  <si>
    <t>7.2</t>
  </si>
  <si>
    <t>Cheltuieli aferente marjei de buget și pentru constiuirea rezervei de implementare pentru ajustarea de preț</t>
  </si>
  <si>
    <t>Marja de buget</t>
  </si>
  <si>
    <t xml:space="preserve">Rezerva de implementare </t>
  </si>
  <si>
    <r>
      <t xml:space="preserve">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t>
    </r>
    <r>
      <rPr>
        <b/>
        <sz val="9"/>
        <rFont val="Calibri"/>
        <family val="2"/>
        <scheme val="minor"/>
      </rPr>
      <t>Această cheltuială este eligibilă doar pentru proiectele depuse la nivel de SF/ DALI</t>
    </r>
    <r>
      <rPr>
        <sz val="9"/>
        <rFont val="Calibri"/>
        <family val="2"/>
        <charset val="238"/>
        <scheme val="minor"/>
      </rPr>
      <t xml:space="preserve">. </t>
    </r>
    <r>
      <rPr>
        <b/>
        <sz val="9"/>
        <rFont val="Calibri"/>
        <family val="2"/>
        <scheme val="minor"/>
      </rPr>
      <t>Vor fi finantate exclusiv  diferenţe de costuri determinate de lucrările care pot apărea pe parcursul elaborarii proiectului tehnic ca urmare a completării sau optimizării soluţiilor tehnice stabilite la fazele anterioare (SF/ DALI).</t>
    </r>
  </si>
  <si>
    <r>
      <t xml:space="preserve">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t>
    </r>
    <r>
      <rPr>
        <b/>
        <sz val="9"/>
        <rFont val="Calibri"/>
        <family val="2"/>
      </rPr>
      <t>Vor fi finantate exclusiv ajustarile de pret.</t>
    </r>
  </si>
  <si>
    <t>APELUL DE PROIECTE:  PR SV/Orase/4/2.8/2023</t>
  </si>
  <si>
    <t>In cazul parteneriatelor, solicitantul este parteneriatul dintre UAT Orase  + …, prin lider-ul de parteneriat</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</si>
  <si>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</si>
  <si>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</si>
  <si>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</si>
  <si>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</si>
  <si>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</si>
  <si>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</si>
  <si>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</si>
  <si>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</si>
  <si>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</si>
  <si>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</si>
  <si>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</si>
  <si>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</si>
  <si>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</si>
  <si>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</si>
  <si>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</si>
  <si>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</si>
  <si>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</si>
  <si>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</si>
  <si>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</si>
  <si>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</si>
  <si>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</si>
  <si>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</si>
  <si>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</si>
  <si>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3- Matricea de corelare BP-DGI</t>
  </si>
  <si>
    <t>sheet informativ, a se utiliza in corelarea corecta a cheltuielilor cu devizul general si structura de categorii / subcategorii de cheltuieli din SMIS 2021</t>
  </si>
  <si>
    <t>4- Calcule buget</t>
  </si>
  <si>
    <t>In aceasta foaie de calcul se vor introduc toate cheltuielile incluse atat in deviz cat si alte cheltuieli necesare implementarii proiectului pe categorii si subcategorii; se completeaza dor celulele evidentiate cu culoarea bleu</t>
  </si>
  <si>
    <t>5-Buget cerere</t>
  </si>
  <si>
    <t>Foaia de lucru 5-Buget_cerere este completată automat pe baza informatiilor din foaia de calcul 4.</t>
  </si>
  <si>
    <t>In aceasta foaie de calcul se regaseste corespondenta dintre categoriile de cheltuieli eligibile in cadrul acestui apel de proiecte si categoriile si subcategoriile de cheltuieli din SMIS2021</t>
  </si>
  <si>
    <t>8-Export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</si>
  <si>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</si>
  <si>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9- Buget sintetic</t>
  </si>
  <si>
    <t>Bugetul sintetic va fi anexa la contract si se va depune in etapa de contractare</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</si>
  <si>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</si>
  <si>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</si>
  <si>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</si>
  <si>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</si>
  <si>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</si>
  <si>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</si>
  <si>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</si>
  <si>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</si>
  <si>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</si>
  <si>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LUCRARI</t>
  </si>
  <si>
    <t>1.2 Amenajarea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</si>
  <si>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</si>
  <si>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</si>
  <si>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</si>
  <si>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</si>
  <si>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</si>
  <si>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</si>
  <si>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</si>
  <si>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</si>
  <si>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3.1.1 Studii de teren</t>
  </si>
  <si>
    <t xml:space="preserve">CAP. 3. Cheltuieli pentru proiectare și asistență tehnică </t>
  </si>
  <si>
    <t>CAP.3 - 3.1.1 Studii de teren</t>
  </si>
  <si>
    <t>3.1.2 Raport privind impactul asupra mediului</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</si>
  <si>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</si>
  <si>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</si>
  <si>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</si>
  <si>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</si>
  <si>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</si>
  <si>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3.3 Expertizare tehnică</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</si>
  <si>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</si>
  <si>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</si>
  <si>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</si>
  <si>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</si>
  <si>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</si>
  <si>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3.5.2 Studiu de prefezabilitate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</si>
  <si>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</si>
  <si>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</si>
  <si>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</si>
  <si>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</si>
  <si>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</si>
  <si>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</si>
  <si>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</si>
  <si>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</si>
  <si>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</si>
  <si>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</si>
  <si>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</si>
  <si>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</si>
  <si>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</si>
  <si>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</si>
  <si>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3.7.2. Auditul financiar</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</si>
  <si>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</si>
  <si>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</si>
  <si>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</si>
  <si>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</si>
  <si>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</si>
  <si>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</si>
  <si>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3.8.3.coordonator în materie de Securitate și sănătate</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</si>
  <si>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</si>
  <si>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</si>
  <si>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</si>
  <si>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</si>
  <si>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</si>
  <si>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</si>
  <si>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</si>
  <si>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</si>
  <si>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</si>
  <si>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</si>
  <si>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</si>
  <si>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</si>
  <si>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4.5 Dotări</t>
  </si>
  <si>
    <t>CAP.4 - 4.5 Dotări</t>
  </si>
  <si>
    <t>4.6 Active necorporale</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</si>
  <si>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</si>
  <si>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</si>
  <si>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</si>
  <si>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</si>
  <si>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</si>
  <si>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</si>
  <si>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</si>
  <si>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</si>
  <si>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</si>
  <si>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</si>
  <si>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</si>
  <si>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</si>
  <si>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5.2.4. Cota aferentă Casei Sociale a Constructorilor - CSC</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</si>
  <si>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</si>
  <si>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</si>
  <si>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</si>
  <si>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</si>
  <si>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</si>
  <si>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</si>
  <si>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</si>
  <si>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</si>
  <si>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</si>
  <si>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</si>
  <si>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Cap 7 Cheltuieli aferente marjei de buget și pentru constiuirea rezervei de implementare pentru ajustarea de preț</t>
  </si>
  <si>
    <t xml:space="preserve">CAP 7  - 7.1 Cheltuieli aferente marjei de buget </t>
  </si>
  <si>
    <t>Rezerva de implementare</t>
  </si>
  <si>
    <t>CAP 7 - 7.2 Cheltuieli pentru constiuirea rezervei de implementare pentru ajustarea de preț</t>
  </si>
  <si>
    <t>5 - BUGETUL CERERII DE FINANTARE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</si>
</sst>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_-* #,##0.00_-;\-* #,##0.00_-;_-* &quot;-&quot;??_-;_-@_-"/>
  </numFmts>
  <fonts count="9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
      <sz val="9"/>
      <name val="Calibri"/>
      <family val="2"/>
      <charset val="238"/>
    </font>
    <font>
      <b/>
      <sz val="11"/>
      <color theme="1"/>
      <name val="Calibri"/>
      <family val="2"/>
      <scheme val="minor"/>
    </font>
    <font>
      <b/>
      <sz val="11"/>
      <color indexed="8"/>
      <name val="Calibri"/>
      <family val="2"/>
    </font>
    <font>
      <b/>
      <sz val="9"/>
      <color rgb="FFC00000"/>
      <name val="Calibri"/>
      <family val="2"/>
      <scheme val="minor"/>
    </font>
    <font>
      <b/>
      <i/>
      <sz val="9"/>
      <color rgb="FFC00000"/>
      <name val="Calibri"/>
      <family val="2"/>
      <scheme val="minor"/>
    </font>
    <font>
      <i/>
      <sz val="9"/>
      <color rgb="FFC00000"/>
      <name val="Calibri"/>
      <family val="2"/>
      <scheme val="minor"/>
    </font>
    <font>
      <sz val="10"/>
      <color rgb="FF000000"/>
      <name val="Verdana"/>
      <family val="2"/>
      <charset val="238"/>
    </font>
    <font>
      <u/>
      <sz val="10"/>
      <color theme="10"/>
      <name val="Calibri"/>
      <family val="2"/>
      <charset val="238"/>
    </font>
    <font>
      <b/>
      <sz val="9"/>
      <color theme="1"/>
      <name val="Calibri"/>
      <family val="2"/>
      <charset val="238"/>
    </font>
    <font>
      <sz val="11"/>
      <name val="Calibri"/>
      <family val="2"/>
    </font>
  </fonts>
  <fills count="1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
      <patternFill patternType="solid">
        <fgColor rgb="FFFFFFFF"/>
        <bgColor indexed="64"/>
      </patternFill>
    </fill>
  </fills>
  <borders count="7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9" fillId="0" borderId="0"/>
    <xf numFmtId="0" fontId="3" fillId="0" borderId="0"/>
    <xf numFmtId="9" fontId="10" fillId="0" borderId="0" applyFont="0" applyFill="0" applyBorder="0" applyAlignment="0" applyProtection="0"/>
    <xf numFmtId="0" fontId="2" fillId="0" borderId="0"/>
    <xf numFmtId="9" fontId="12" fillId="0" borderId="0" applyFont="0" applyFill="0" applyBorder="0" applyAlignment="0" applyProtection="0"/>
    <xf numFmtId="0" fontId="23" fillId="6" borderId="0" applyNumberFormat="0" applyBorder="0" applyAlignment="0" applyProtection="0"/>
    <xf numFmtId="0" fontId="1" fillId="0" borderId="0"/>
    <xf numFmtId="166" fontId="12" fillId="0" borderId="0" applyFont="0" applyFill="0" applyBorder="0" applyAlignment="0" applyProtection="0"/>
    <xf numFmtId="0" fontId="89" fillId="0" borderId="0" applyNumberFormat="0" applyFill="0" applyBorder="0" applyAlignment="0" applyProtection="0"/>
  </cellStyleXfs>
  <cellXfs count="604">
    <xf numFmtId="0" fontId="0" fillId="0" borderId="0" xfId="0"/>
    <xf numFmtId="0" fontId="14" fillId="0" borderId="0" xfId="0" applyFont="1" applyAlignment="1">
      <alignment vertical="top"/>
    </xf>
    <xf numFmtId="4" fontId="14" fillId="2" borderId="3" xfId="0" applyNumberFormat="1" applyFont="1" applyFill="1" applyBorder="1" applyAlignment="1" applyProtection="1">
      <alignment horizontal="right" vertical="top"/>
      <protection locked="0"/>
    </xf>
    <xf numFmtId="4" fontId="14" fillId="0" borderId="3" xfId="0" applyNumberFormat="1" applyFont="1" applyBorder="1" applyAlignment="1">
      <alignment horizontal="right" vertical="top"/>
    </xf>
    <xf numFmtId="0" fontId="14" fillId="0" borderId="0" xfId="0" applyFont="1" applyAlignment="1">
      <alignment vertical="top" wrapText="1"/>
    </xf>
    <xf numFmtId="4" fontId="15" fillId="0" borderId="3" xfId="0" applyNumberFormat="1" applyFont="1" applyBorder="1" applyAlignment="1">
      <alignment horizontal="center" vertical="top"/>
    </xf>
    <xf numFmtId="0" fontId="0" fillId="0" borderId="0" xfId="0" applyAlignment="1">
      <alignment vertical="top"/>
    </xf>
    <xf numFmtId="0" fontId="14" fillId="0" borderId="0" xfId="0" applyFont="1" applyAlignment="1">
      <alignment horizontal="left" vertical="top"/>
    </xf>
    <xf numFmtId="4" fontId="15" fillId="0" borderId="0" xfId="0" applyNumberFormat="1" applyFont="1" applyAlignment="1">
      <alignment horizontal="center" vertical="top"/>
    </xf>
    <xf numFmtId="4" fontId="14" fillId="0" borderId="0" xfId="0" applyNumberFormat="1" applyFont="1" applyAlignment="1">
      <alignment horizontal="right" vertical="top"/>
    </xf>
    <xf numFmtId="4" fontId="15" fillId="0" borderId="3" xfId="0" applyNumberFormat="1" applyFont="1" applyBorder="1" applyAlignment="1">
      <alignment horizontal="center" vertical="center"/>
    </xf>
    <xf numFmtId="0" fontId="13" fillId="0" borderId="0" xfId="0" applyFont="1" applyAlignment="1">
      <alignment horizontal="center" vertical="top"/>
    </xf>
    <xf numFmtId="0" fontId="6" fillId="0" borderId="0" xfId="0" applyFont="1" applyAlignment="1">
      <alignment horizontal="center" vertical="top"/>
    </xf>
    <xf numFmtId="3" fontId="15" fillId="0" borderId="3" xfId="0" applyNumberFormat="1" applyFont="1" applyBorder="1" applyAlignment="1">
      <alignment horizontal="left" vertical="top"/>
    </xf>
    <xf numFmtId="3" fontId="17" fillId="0" borderId="0" xfId="0" applyNumberFormat="1" applyFont="1" applyAlignment="1">
      <alignment horizontal="center" vertical="top"/>
    </xf>
    <xf numFmtId="3" fontId="7" fillId="0" borderId="0" xfId="0" applyNumberFormat="1" applyFont="1" applyAlignment="1">
      <alignment horizontal="center" vertical="top"/>
    </xf>
    <xf numFmtId="3" fontId="14" fillId="0" borderId="3" xfId="0" applyNumberFormat="1" applyFont="1" applyBorder="1" applyAlignment="1">
      <alignment horizontal="left" vertical="top" wrapText="1"/>
    </xf>
    <xf numFmtId="4" fontId="17" fillId="0" borderId="3" xfId="0" applyNumberFormat="1" applyFont="1" applyBorder="1" applyAlignment="1">
      <alignment horizontal="right" vertical="top"/>
    </xf>
    <xf numFmtId="3" fontId="13" fillId="0" borderId="0" xfId="0" applyNumberFormat="1" applyFont="1" applyAlignment="1">
      <alignment horizontal="center" vertical="top"/>
    </xf>
    <xf numFmtId="3" fontId="6" fillId="0" borderId="0" xfId="0" applyNumberFormat="1" applyFont="1" applyAlignment="1">
      <alignment horizontal="center" vertical="top"/>
    </xf>
    <xf numFmtId="3" fontId="15" fillId="0" borderId="3" xfId="0" applyNumberFormat="1" applyFont="1" applyBorder="1" applyAlignment="1">
      <alignment horizontal="right" vertical="top" wrapText="1"/>
    </xf>
    <xf numFmtId="4" fontId="15" fillId="0" borderId="3" xfId="0" applyNumberFormat="1" applyFont="1" applyBorder="1" applyAlignment="1">
      <alignment horizontal="right" vertical="top"/>
    </xf>
    <xf numFmtId="0" fontId="17" fillId="0" borderId="3" xfId="0" applyFont="1" applyBorder="1" applyAlignment="1">
      <alignment horizontal="right" vertical="top" wrapText="1"/>
    </xf>
    <xf numFmtId="3" fontId="11" fillId="0" borderId="0" xfId="0" applyNumberFormat="1" applyFont="1" applyAlignment="1">
      <alignment horizontal="center" vertical="top"/>
    </xf>
    <xf numFmtId="0" fontId="13" fillId="0" borderId="0" xfId="0" applyFont="1" applyAlignment="1">
      <alignment horizontal="left" vertical="top"/>
    </xf>
    <xf numFmtId="0" fontId="13" fillId="0" borderId="0" xfId="0" applyFont="1" applyAlignment="1">
      <alignment vertical="top" wrapText="1"/>
    </xf>
    <xf numFmtId="4" fontId="15" fillId="0" borderId="0" xfId="0" applyNumberFormat="1" applyFont="1" applyAlignment="1">
      <alignment horizontal="right" vertical="top"/>
    </xf>
    <xf numFmtId="3" fontId="8" fillId="0" borderId="0" xfId="0" applyNumberFormat="1" applyFont="1" applyAlignment="1">
      <alignment horizontal="center" vertical="top"/>
    </xf>
    <xf numFmtId="0" fontId="17" fillId="0" borderId="0" xfId="0" applyFont="1" applyAlignment="1">
      <alignment vertical="top" wrapText="1"/>
    </xf>
    <xf numFmtId="0" fontId="4" fillId="0" borderId="0" xfId="0" applyFont="1" applyAlignment="1">
      <alignment vertical="top"/>
    </xf>
    <xf numFmtId="0" fontId="8" fillId="0" borderId="0" xfId="0" applyFont="1" applyAlignment="1">
      <alignment horizontal="center" vertical="top"/>
    </xf>
    <xf numFmtId="0" fontId="17" fillId="0" borderId="0" xfId="0" applyFont="1" applyAlignment="1">
      <alignment horizontal="center" vertical="top"/>
    </xf>
    <xf numFmtId="0" fontId="5" fillId="0" borderId="0" xfId="0" applyFont="1" applyAlignment="1">
      <alignment horizontal="center" vertical="top"/>
    </xf>
    <xf numFmtId="0" fontId="17" fillId="0" borderId="0" xfId="0" applyFont="1" applyAlignment="1">
      <alignment horizontal="left" vertical="top"/>
    </xf>
    <xf numFmtId="0" fontId="17" fillId="0" borderId="0" xfId="0" applyFont="1" applyAlignment="1">
      <alignment horizontal="right" vertical="top" wrapText="1"/>
    </xf>
    <xf numFmtId="0" fontId="7" fillId="0" borderId="0" xfId="0" applyFont="1" applyAlignment="1">
      <alignment horizontal="center" vertical="top"/>
    </xf>
    <xf numFmtId="0" fontId="15" fillId="0" borderId="0" xfId="0" applyFont="1" applyAlignment="1">
      <alignment horizontal="left" vertical="top" wrapText="1"/>
    </xf>
    <xf numFmtId="4" fontId="17" fillId="0" borderId="3" xfId="0" applyNumberFormat="1" applyFont="1" applyBorder="1" applyAlignment="1">
      <alignment horizontal="center" vertical="top"/>
    </xf>
    <xf numFmtId="4" fontId="14" fillId="0" borderId="3" xfId="0" applyNumberFormat="1" applyFont="1" applyBorder="1" applyAlignment="1">
      <alignment horizontal="center" vertical="top"/>
    </xf>
    <xf numFmtId="0" fontId="14" fillId="0" borderId="0" xfId="0" applyFont="1" applyAlignment="1">
      <alignment horizontal="left" vertical="top" wrapText="1"/>
    </xf>
    <xf numFmtId="4" fontId="14" fillId="0" borderId="0" xfId="0" applyNumberFormat="1" applyFont="1" applyAlignment="1">
      <alignment horizontal="center" vertical="top"/>
    </xf>
    <xf numFmtId="4" fontId="20" fillId="0" borderId="3" xfId="0" applyNumberFormat="1" applyFont="1" applyBorder="1" applyAlignment="1">
      <alignment horizontal="right" vertical="top"/>
    </xf>
    <xf numFmtId="4" fontId="21" fillId="4" borderId="3" xfId="0" applyNumberFormat="1" applyFont="1" applyFill="1" applyBorder="1" applyAlignment="1" applyProtection="1">
      <alignment horizontal="right" vertical="top"/>
      <protection locked="0"/>
    </xf>
    <xf numFmtId="4" fontId="24" fillId="3" borderId="22" xfId="6" applyNumberFormat="1" applyFont="1" applyFill="1" applyBorder="1"/>
    <xf numFmtId="0" fontId="25" fillId="0" borderId="0" xfId="0" applyFont="1"/>
    <xf numFmtId="0" fontId="27" fillId="0" borderId="3" xfId="1" applyFont="1" applyBorder="1" applyAlignment="1">
      <alignment vertical="top" wrapText="1"/>
    </xf>
    <xf numFmtId="0" fontId="27" fillId="0" borderId="3" xfId="1" applyFont="1" applyBorder="1" applyAlignment="1">
      <alignment horizontal="center" vertical="top" wrapText="1"/>
    </xf>
    <xf numFmtId="0" fontId="28" fillId="0" borderId="3" xfId="1" applyFont="1" applyBorder="1" applyAlignment="1">
      <alignment vertical="top" wrapText="1"/>
    </xf>
    <xf numFmtId="4" fontId="27" fillId="0" borderId="3" xfId="1" applyNumberFormat="1" applyFont="1" applyBorder="1" applyAlignment="1">
      <alignment horizontal="right" vertical="top"/>
    </xf>
    <xf numFmtId="4" fontId="28" fillId="0" borderId="3" xfId="1" applyNumberFormat="1" applyFont="1" applyBorder="1" applyAlignment="1">
      <alignment horizontal="right" vertical="top"/>
    </xf>
    <xf numFmtId="4" fontId="28" fillId="4" borderId="3" xfId="1" applyNumberFormat="1" applyFont="1" applyFill="1" applyBorder="1" applyAlignment="1" applyProtection="1">
      <alignment horizontal="right" vertical="top"/>
      <protection locked="0"/>
    </xf>
    <xf numFmtId="0" fontId="22" fillId="3" borderId="3" xfId="0" applyFont="1" applyFill="1" applyBorder="1" applyAlignment="1">
      <alignment vertical="top" wrapText="1"/>
    </xf>
    <xf numFmtId="0" fontId="28" fillId="0" borderId="0" xfId="1" applyFont="1" applyAlignment="1">
      <alignment vertical="top"/>
    </xf>
    <xf numFmtId="0" fontId="27" fillId="0" borderId="0" xfId="1" applyFont="1" applyAlignment="1">
      <alignment vertical="top"/>
    </xf>
    <xf numFmtId="0" fontId="27" fillId="0" borderId="0" xfId="1" applyFont="1" applyAlignment="1">
      <alignment horizontal="left" vertical="top" wrapText="1"/>
    </xf>
    <xf numFmtId="0" fontId="27" fillId="0" borderId="0" xfId="1" applyFont="1" applyAlignment="1">
      <alignment horizontal="right" vertical="top"/>
    </xf>
    <xf numFmtId="49" fontId="26" fillId="0" borderId="3" xfId="1" applyNumberFormat="1" applyFont="1" applyBorder="1" applyAlignment="1">
      <alignment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49" fontId="22" fillId="0" borderId="3" xfId="1" applyNumberFormat="1" applyFont="1" applyBorder="1" applyAlignment="1">
      <alignment vertical="top"/>
    </xf>
    <xf numFmtId="0" fontId="26" fillId="3" borderId="3" xfId="1" applyFont="1" applyFill="1" applyBorder="1" applyAlignment="1">
      <alignment horizontal="right" vertical="top" wrapText="1"/>
    </xf>
    <xf numFmtId="4" fontId="26" fillId="3" borderId="3" xfId="1" applyNumberFormat="1" applyFont="1" applyFill="1" applyBorder="1" applyAlignment="1">
      <alignment horizontal="right" vertical="top"/>
    </xf>
    <xf numFmtId="49" fontId="26" fillId="3" borderId="3" xfId="1" applyNumberFormat="1" applyFont="1" applyFill="1" applyBorder="1" applyAlignment="1">
      <alignment vertical="top"/>
    </xf>
    <xf numFmtId="0" fontId="28" fillId="3" borderId="0" xfId="1" applyFont="1" applyFill="1" applyAlignment="1">
      <alignment vertical="top"/>
    </xf>
    <xf numFmtId="0" fontId="22" fillId="0" borderId="0" xfId="0" applyFont="1" applyAlignment="1">
      <alignment vertical="top"/>
    </xf>
    <xf numFmtId="0" fontId="28" fillId="0" borderId="0" xfId="1" applyFont="1" applyAlignment="1">
      <alignment vertical="top" wrapText="1"/>
    </xf>
    <xf numFmtId="4" fontId="28" fillId="0" borderId="0" xfId="1" applyNumberFormat="1" applyFont="1" applyAlignment="1">
      <alignment horizontal="right" vertical="top"/>
    </xf>
    <xf numFmtId="49" fontId="28" fillId="0" borderId="0" xfId="1" applyNumberFormat="1" applyFont="1" applyAlignment="1">
      <alignment vertical="top"/>
    </xf>
    <xf numFmtId="0" fontId="27" fillId="0" borderId="0" xfId="1" applyFont="1" applyAlignment="1">
      <alignment vertical="top" wrapText="1"/>
    </xf>
    <xf numFmtId="3" fontId="15" fillId="0" borderId="3" xfId="0" applyNumberFormat="1" applyFont="1" applyBorder="1" applyAlignment="1">
      <alignment horizontal="right" vertical="top"/>
    </xf>
    <xf numFmtId="49" fontId="22" fillId="8" borderId="3" xfId="1" applyNumberFormat="1" applyFont="1" applyFill="1" applyBorder="1" applyAlignment="1">
      <alignment vertical="top"/>
    </xf>
    <xf numFmtId="0" fontId="26" fillId="8" borderId="3" xfId="1" applyFont="1" applyFill="1" applyBorder="1" applyAlignment="1">
      <alignment horizontal="right" vertical="top" wrapText="1"/>
    </xf>
    <xf numFmtId="4" fontId="26" fillId="8" borderId="3" xfId="1" applyNumberFormat="1" applyFont="1" applyFill="1" applyBorder="1" applyAlignment="1">
      <alignment horizontal="right" vertical="top"/>
    </xf>
    <xf numFmtId="0" fontId="22" fillId="8" borderId="3" xfId="1" applyFont="1" applyFill="1" applyBorder="1" applyAlignment="1">
      <alignment vertical="top"/>
    </xf>
    <xf numFmtId="49" fontId="22" fillId="5" borderId="3" xfId="1" applyNumberFormat="1" applyFont="1" applyFill="1" applyBorder="1" applyAlignment="1">
      <alignment vertical="top"/>
    </xf>
    <xf numFmtId="0" fontId="26" fillId="5" borderId="3" xfId="1" applyFont="1" applyFill="1" applyBorder="1" applyAlignment="1">
      <alignment horizontal="right" vertical="top" wrapText="1"/>
    </xf>
    <xf numFmtId="4" fontId="26" fillId="5" borderId="3" xfId="1" applyNumberFormat="1" applyFont="1" applyFill="1" applyBorder="1" applyAlignment="1">
      <alignment horizontal="right" vertical="top"/>
    </xf>
    <xf numFmtId="0" fontId="28" fillId="0" borderId="0" xfId="1" applyFont="1" applyAlignment="1" applyProtection="1">
      <alignment vertical="top"/>
      <protection hidden="1"/>
    </xf>
    <xf numFmtId="0" fontId="22" fillId="0" borderId="0" xfId="1" applyFont="1" applyAlignment="1" applyProtection="1">
      <alignment vertical="top"/>
      <protection hidden="1"/>
    </xf>
    <xf numFmtId="0" fontId="27" fillId="0" borderId="0" xfId="1" applyFont="1" applyAlignment="1" applyProtection="1">
      <alignment vertical="top"/>
      <protection hidden="1"/>
    </xf>
    <xf numFmtId="4" fontId="30" fillId="0" borderId="0" xfId="0" applyNumberFormat="1" applyFont="1"/>
    <xf numFmtId="0" fontId="28" fillId="0" borderId="3" xfId="1" applyFont="1" applyBorder="1" applyAlignment="1">
      <alignment vertical="top"/>
    </xf>
    <xf numFmtId="0" fontId="28" fillId="0" borderId="3" xfId="1" applyFont="1" applyBorder="1" applyAlignment="1">
      <alignment horizontal="center" vertical="top"/>
    </xf>
    <xf numFmtId="4" fontId="24" fillId="3" borderId="8" xfId="6" applyNumberFormat="1" applyFont="1" applyFill="1" applyBorder="1"/>
    <xf numFmtId="4" fontId="24" fillId="3" borderId="3" xfId="6" applyNumberFormat="1" applyFont="1" applyFill="1" applyBorder="1"/>
    <xf numFmtId="0" fontId="25" fillId="0" borderId="3" xfId="0" quotePrefix="1" applyFont="1" applyBorder="1" applyAlignment="1">
      <alignment horizontal="center" vertical="center"/>
    </xf>
    <xf numFmtId="0" fontId="29" fillId="0" borderId="0" xfId="0" applyFont="1"/>
    <xf numFmtId="2" fontId="22" fillId="0" borderId="3" xfId="1" applyNumberFormat="1" applyFont="1" applyBorder="1" applyAlignment="1">
      <alignment vertical="top"/>
    </xf>
    <xf numFmtId="0" fontId="27" fillId="0" borderId="3" xfId="1" applyFont="1" applyBorder="1" applyAlignment="1">
      <alignment horizontal="center" vertical="top"/>
    </xf>
    <xf numFmtId="0" fontId="28" fillId="3" borderId="3" xfId="1" applyFont="1" applyFill="1" applyBorder="1" applyAlignment="1">
      <alignment horizontal="center" vertical="top"/>
    </xf>
    <xf numFmtId="0" fontId="27" fillId="0" borderId="3" xfId="1" applyFont="1" applyBorder="1" applyAlignment="1" applyProtection="1">
      <alignment horizontal="center" vertical="top"/>
      <protection hidden="1"/>
    </xf>
    <xf numFmtId="3" fontId="32" fillId="0" borderId="3" xfId="0" applyNumberFormat="1" applyFont="1" applyBorder="1" applyAlignment="1">
      <alignment horizontal="right" vertical="top"/>
    </xf>
    <xf numFmtId="4" fontId="28" fillId="0" borderId="0" xfId="1" applyNumberFormat="1" applyFont="1" applyAlignment="1">
      <alignment vertical="top"/>
    </xf>
    <xf numFmtId="0" fontId="35" fillId="0" borderId="11" xfId="0" applyFont="1" applyBorder="1" applyAlignment="1">
      <alignment horizontal="center" vertical="center" wrapText="1"/>
    </xf>
    <xf numFmtId="0" fontId="35" fillId="0" borderId="11" xfId="0" applyFont="1" applyBorder="1" applyAlignment="1">
      <alignment horizontal="center" vertical="center"/>
    </xf>
    <xf numFmtId="0" fontId="35" fillId="0" borderId="12"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15" xfId="0" applyFont="1" applyBorder="1" applyAlignment="1">
      <alignment horizontal="center" vertical="center"/>
    </xf>
    <xf numFmtId="0" fontId="35" fillId="0" borderId="16"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8" xfId="0" applyFont="1" applyBorder="1" applyAlignment="1">
      <alignment horizontal="center" vertical="center"/>
    </xf>
    <xf numFmtId="0" fontId="35" fillId="0" borderId="37" xfId="0" applyFont="1" applyBorder="1" applyAlignment="1">
      <alignment horizontal="center" vertical="center" wrapText="1"/>
    </xf>
    <xf numFmtId="0" fontId="0" fillId="0" borderId="17" xfId="0" quotePrefix="1" applyBorder="1" applyAlignment="1">
      <alignment horizontal="center" vertical="center"/>
    </xf>
    <xf numFmtId="0" fontId="0" fillId="0" borderId="3" xfId="0" applyBorder="1" applyAlignment="1">
      <alignment horizontal="center"/>
    </xf>
    <xf numFmtId="0" fontId="0" fillId="0" borderId="21" xfId="0" quotePrefix="1" applyBorder="1" applyAlignment="1">
      <alignment horizontal="center" vertical="center"/>
    </xf>
    <xf numFmtId="4" fontId="0" fillId="9" borderId="3" xfId="0" applyNumberFormat="1" applyFill="1" applyBorder="1" applyProtection="1">
      <protection locked="0"/>
    </xf>
    <xf numFmtId="4" fontId="0" fillId="0" borderId="3" xfId="0" applyNumberFormat="1" applyBorder="1"/>
    <xf numFmtId="4" fontId="0" fillId="0" borderId="26" xfId="0" applyNumberFormat="1" applyBorder="1"/>
    <xf numFmtId="4" fontId="35" fillId="0" borderId="14" xfId="0" applyNumberFormat="1" applyFont="1" applyBorder="1"/>
    <xf numFmtId="4" fontId="35" fillId="0" borderId="29" xfId="0" applyNumberFormat="1" applyFont="1" applyBorder="1"/>
    <xf numFmtId="4" fontId="0" fillId="0" borderId="0" xfId="0" applyNumberFormat="1"/>
    <xf numFmtId="0" fontId="0" fillId="0" borderId="30" xfId="0" quotePrefix="1" applyBorder="1" applyAlignment="1">
      <alignment horizontal="center" vertical="center"/>
    </xf>
    <xf numFmtId="4" fontId="35" fillId="0" borderId="15" xfId="0" applyNumberFormat="1" applyFont="1" applyBorder="1"/>
    <xf numFmtId="4" fontId="35" fillId="0" borderId="16" xfId="0" applyNumberFormat="1" applyFont="1" applyBorder="1"/>
    <xf numFmtId="0" fontId="0" fillId="0" borderId="3" xfId="0" applyBorder="1"/>
    <xf numFmtId="0" fontId="0" fillId="0" borderId="3" xfId="0" applyBorder="1" applyAlignment="1">
      <alignment wrapText="1"/>
    </xf>
    <xf numFmtId="0" fontId="0" fillId="0" borderId="22" xfId="0" applyBorder="1" applyAlignment="1">
      <alignment wrapText="1"/>
    </xf>
    <xf numFmtId="0" fontId="0" fillId="0" borderId="40" xfId="0" quotePrefix="1" applyBorder="1" applyAlignment="1">
      <alignment horizontal="center" vertical="center"/>
    </xf>
    <xf numFmtId="0" fontId="0" fillId="0" borderId="7" xfId="0" applyBorder="1" applyAlignment="1">
      <alignment wrapText="1"/>
    </xf>
    <xf numFmtId="4" fontId="35" fillId="0" borderId="34" xfId="0" applyNumberFormat="1" applyFont="1" applyBorder="1"/>
    <xf numFmtId="0" fontId="0" fillId="0" borderId="0" xfId="0" applyAlignment="1">
      <alignment horizontal="center" vertical="center"/>
    </xf>
    <xf numFmtId="4" fontId="0" fillId="3" borderId="0" xfId="0" applyNumberFormat="1" applyFill="1"/>
    <xf numFmtId="3" fontId="36" fillId="0" borderId="3" xfId="0" applyNumberFormat="1" applyFont="1" applyBorder="1" applyAlignment="1">
      <alignment horizontal="left" vertical="top"/>
    </xf>
    <xf numFmtId="9" fontId="27" fillId="10" borderId="6" xfId="5" applyFont="1" applyFill="1" applyBorder="1" applyAlignment="1" applyProtection="1">
      <alignment vertical="top"/>
    </xf>
    <xf numFmtId="0" fontId="22" fillId="0" borderId="0" xfId="0" applyFont="1"/>
    <xf numFmtId="0" fontId="27" fillId="3" borderId="36" xfId="0" applyFont="1" applyFill="1" applyBorder="1"/>
    <xf numFmtId="4" fontId="22" fillId="3" borderId="0" xfId="0" applyNumberFormat="1" applyFont="1" applyFill="1" applyAlignment="1" applyProtection="1">
      <alignment horizontal="right" vertical="top" wrapText="1"/>
      <protection locked="0"/>
    </xf>
    <xf numFmtId="0" fontId="22" fillId="0" borderId="0" xfId="0" applyFont="1" applyAlignment="1">
      <alignment wrapText="1"/>
    </xf>
    <xf numFmtId="0" fontId="26" fillId="0" borderId="0" xfId="0" applyFont="1" applyAlignment="1">
      <alignment vertical="top" wrapText="1"/>
    </xf>
    <xf numFmtId="0" fontId="26" fillId="3" borderId="0" xfId="0" applyFont="1" applyFill="1" applyAlignment="1">
      <alignment vertical="top" wrapText="1"/>
    </xf>
    <xf numFmtId="0" fontId="22" fillId="3" borderId="0" xfId="0" applyFont="1" applyFill="1"/>
    <xf numFmtId="0" fontId="28" fillId="3" borderId="0" xfId="0" applyFont="1" applyFill="1" applyProtection="1">
      <protection locked="0"/>
    </xf>
    <xf numFmtId="0" fontId="28" fillId="3" borderId="0" xfId="0" applyFont="1" applyFill="1" applyAlignment="1" applyProtection="1">
      <alignment horizontal="center" vertical="center"/>
      <protection locked="0"/>
    </xf>
    <xf numFmtId="0" fontId="22" fillId="0" borderId="0" xfId="0" applyFont="1" applyProtection="1">
      <protection locked="0"/>
    </xf>
    <xf numFmtId="0" fontId="22" fillId="3" borderId="0" xfId="0" applyFont="1" applyFill="1" applyProtection="1">
      <protection locked="0"/>
    </xf>
    <xf numFmtId="0" fontId="38" fillId="0" borderId="0" xfId="0" applyFont="1"/>
    <xf numFmtId="0" fontId="26" fillId="0" borderId="0" xfId="0" applyFont="1"/>
    <xf numFmtId="3" fontId="22" fillId="0" borderId="3" xfId="0" applyNumberFormat="1" applyFont="1" applyBorder="1" applyAlignment="1">
      <alignment vertical="distributed"/>
    </xf>
    <xf numFmtId="3" fontId="26" fillId="0" borderId="3" xfId="0" applyNumberFormat="1" applyFont="1" applyBorder="1" applyAlignment="1">
      <alignment vertical="distributed"/>
    </xf>
    <xf numFmtId="3" fontId="26" fillId="0" borderId="3" xfId="0" applyNumberFormat="1" applyFont="1" applyBorder="1" applyAlignment="1">
      <alignment horizontal="right"/>
    </xf>
    <xf numFmtId="3" fontId="22" fillId="0" borderId="3" xfId="0" applyNumberFormat="1" applyFont="1" applyBorder="1" applyAlignment="1">
      <alignment horizontal="right"/>
    </xf>
    <xf numFmtId="0" fontId="22" fillId="0" borderId="3" xfId="0" applyFont="1" applyBorder="1" applyAlignment="1">
      <alignment vertical="distributed" wrapText="1"/>
    </xf>
    <xf numFmtId="0" fontId="26" fillId="0" borderId="3" xfId="0" applyFont="1" applyBorder="1" applyAlignment="1">
      <alignment vertical="distributed" wrapText="1"/>
    </xf>
    <xf numFmtId="3" fontId="26" fillId="0" borderId="3" xfId="0" applyNumberFormat="1" applyFont="1" applyBorder="1"/>
    <xf numFmtId="3" fontId="26" fillId="0" borderId="41" xfId="0" applyNumberFormat="1" applyFont="1" applyBorder="1" applyAlignment="1">
      <alignment vertical="distributed"/>
    </xf>
    <xf numFmtId="3" fontId="26" fillId="0" borderId="41" xfId="0" applyNumberFormat="1" applyFont="1" applyBorder="1" applyAlignment="1">
      <alignment horizontal="right"/>
    </xf>
    <xf numFmtId="3" fontId="22" fillId="0" borderId="0" xfId="0" applyNumberFormat="1" applyFont="1" applyAlignment="1">
      <alignment horizontal="right"/>
    </xf>
    <xf numFmtId="0" fontId="26" fillId="0" borderId="3" xfId="0" applyFont="1" applyBorder="1" applyAlignment="1">
      <alignment vertical="distributed"/>
    </xf>
    <xf numFmtId="0" fontId="22" fillId="0" borderId="3" xfId="0" applyFont="1" applyBorder="1" applyAlignment="1">
      <alignment vertical="distributed"/>
    </xf>
    <xf numFmtId="0" fontId="22" fillId="0" borderId="0" xfId="0" applyFont="1" applyAlignment="1">
      <alignment vertical="distributed"/>
    </xf>
    <xf numFmtId="3" fontId="22" fillId="0" borderId="0" xfId="0" applyNumberFormat="1" applyFont="1"/>
    <xf numFmtId="0" fontId="22" fillId="0" borderId="3" xfId="0" applyFont="1" applyBorder="1" applyAlignment="1">
      <alignment horizontal="left" vertical="distributed"/>
    </xf>
    <xf numFmtId="0" fontId="22" fillId="0" borderId="3" xfId="0" applyFont="1" applyBorder="1" applyAlignment="1">
      <alignment horizontal="right" vertical="distributed"/>
    </xf>
    <xf numFmtId="0" fontId="40" fillId="0" borderId="0" xfId="0" applyFont="1" applyAlignment="1">
      <alignment horizontal="left" vertical="center"/>
    </xf>
    <xf numFmtId="0" fontId="41" fillId="0" borderId="0" xfId="0" applyFont="1" applyAlignment="1">
      <alignment horizontal="left" vertical="center"/>
    </xf>
    <xf numFmtId="0" fontId="26" fillId="0" borderId="3" xfId="0" applyFont="1" applyBorder="1"/>
    <xf numFmtId="0" fontId="26" fillId="0" borderId="3" xfId="0" applyFont="1" applyBorder="1" applyAlignment="1">
      <alignment horizontal="left" vertical="distributed" wrapText="1"/>
    </xf>
    <xf numFmtId="0" fontId="22" fillId="0" borderId="42" xfId="0" applyFont="1" applyBorder="1"/>
    <xf numFmtId="3" fontId="22" fillId="0" borderId="42" xfId="0" applyNumberFormat="1" applyFont="1" applyBorder="1" applyAlignment="1">
      <alignment horizontal="center"/>
    </xf>
    <xf numFmtId="0" fontId="22" fillId="0" borderId="3" xfId="0" applyFont="1" applyBorder="1" applyAlignment="1">
      <alignment horizontal="left" vertical="distributed" wrapText="1"/>
    </xf>
    <xf numFmtId="3" fontId="19" fillId="0" borderId="3" xfId="0" applyNumberFormat="1" applyFont="1" applyBorder="1" applyAlignment="1">
      <alignment horizontal="left" vertical="top"/>
    </xf>
    <xf numFmtId="3" fontId="43" fillId="0" borderId="3" xfId="0" applyNumberFormat="1" applyFont="1" applyBorder="1" applyAlignment="1">
      <alignment horizontal="left" vertical="top"/>
    </xf>
    <xf numFmtId="49" fontId="42" fillId="0" borderId="3" xfId="0" applyNumberFormat="1" applyFont="1" applyBorder="1" applyAlignment="1">
      <alignment horizontal="left" vertical="top"/>
    </xf>
    <xf numFmtId="0" fontId="44" fillId="0" borderId="0" xfId="0" applyFont="1"/>
    <xf numFmtId="0" fontId="27" fillId="3" borderId="3" xfId="0" applyFont="1" applyFill="1" applyBorder="1" applyAlignment="1" applyProtection="1">
      <alignment vertical="center" wrapText="1"/>
      <protection locked="0"/>
    </xf>
    <xf numFmtId="0" fontId="26" fillId="0" borderId="3" xfId="0" applyFont="1" applyBorder="1" applyAlignment="1">
      <alignment vertical="top"/>
    </xf>
    <xf numFmtId="3" fontId="22" fillId="9" borderId="3" xfId="0" applyNumberFormat="1" applyFont="1" applyFill="1" applyBorder="1" applyAlignment="1" applyProtection="1">
      <alignment horizontal="right"/>
      <protection locked="0"/>
    </xf>
    <xf numFmtId="3" fontId="22" fillId="9" borderId="3" xfId="0" applyNumberFormat="1" applyFont="1" applyFill="1" applyBorder="1" applyProtection="1">
      <protection locked="0"/>
    </xf>
    <xf numFmtId="3" fontId="26" fillId="9" borderId="3" xfId="0" applyNumberFormat="1" applyFont="1" applyFill="1" applyBorder="1" applyProtection="1">
      <protection locked="0"/>
    </xf>
    <xf numFmtId="0" fontId="22" fillId="0" borderId="0" xfId="0" applyFont="1" applyAlignment="1">
      <alignment horizontal="left" vertical="top" wrapText="1"/>
    </xf>
    <xf numFmtId="0" fontId="22" fillId="0" borderId="3" xfId="0" applyFont="1" applyBorder="1" applyAlignment="1">
      <alignment horizontal="left" vertical="top" wrapText="1"/>
    </xf>
    <xf numFmtId="0" fontId="38" fillId="0" borderId="0" xfId="0" applyFont="1" applyAlignment="1">
      <alignment vertical="top" wrapText="1"/>
    </xf>
    <xf numFmtId="0" fontId="36" fillId="0" borderId="0" xfId="0" applyFont="1"/>
    <xf numFmtId="0" fontId="22" fillId="0" borderId="0" xfId="0" applyFont="1" applyAlignment="1">
      <alignment vertical="top" wrapText="1"/>
    </xf>
    <xf numFmtId="0" fontId="22" fillId="0" borderId="0" xfId="0" applyFont="1" applyAlignment="1">
      <alignment horizontal="center" vertical="top" wrapText="1"/>
    </xf>
    <xf numFmtId="4" fontId="36" fillId="0" borderId="3" xfId="0" applyNumberFormat="1" applyFont="1" applyBorder="1"/>
    <xf numFmtId="4" fontId="0" fillId="0" borderId="8" xfId="0" applyNumberFormat="1" applyBorder="1"/>
    <xf numFmtId="0" fontId="25" fillId="0" borderId="21" xfId="0" quotePrefix="1" applyFont="1" applyBorder="1" applyAlignment="1">
      <alignment horizontal="center" vertical="center"/>
    </xf>
    <xf numFmtId="0" fontId="25" fillId="0" borderId="22" xfId="0" applyFont="1" applyBorder="1"/>
    <xf numFmtId="4" fontId="25" fillId="9" borderId="3" xfId="0" applyNumberFormat="1" applyFont="1" applyFill="1" applyBorder="1" applyProtection="1">
      <protection locked="0"/>
    </xf>
    <xf numFmtId="4" fontId="25" fillId="0" borderId="3" xfId="0" applyNumberFormat="1" applyFont="1" applyBorder="1"/>
    <xf numFmtId="4" fontId="25" fillId="0" borderId="26" xfId="0" applyNumberFormat="1" applyFont="1" applyBorder="1"/>
    <xf numFmtId="0" fontId="25" fillId="0" borderId="30" xfId="0" quotePrefix="1" applyFont="1" applyBorder="1" applyAlignment="1">
      <alignment horizontal="center" vertical="center"/>
    </xf>
    <xf numFmtId="0" fontId="25" fillId="0" borderId="3" xfId="0" applyFont="1" applyBorder="1"/>
    <xf numFmtId="4" fontId="46" fillId="0" borderId="3" xfId="0" applyNumberFormat="1" applyFont="1" applyBorder="1"/>
    <xf numFmtId="4" fontId="46" fillId="0" borderId="31" xfId="0" applyNumberFormat="1" applyFont="1" applyBorder="1"/>
    <xf numFmtId="4" fontId="46" fillId="0" borderId="33" xfId="0" applyNumberFormat="1" applyFont="1" applyBorder="1"/>
    <xf numFmtId="0" fontId="25" fillId="0" borderId="3" xfId="0" applyFont="1" applyBorder="1" applyAlignment="1">
      <alignment wrapText="1"/>
    </xf>
    <xf numFmtId="0" fontId="25" fillId="0" borderId="32" xfId="0" applyFont="1" applyBorder="1" applyAlignment="1">
      <alignment wrapText="1"/>
    </xf>
    <xf numFmtId="0" fontId="25" fillId="0" borderId="40" xfId="0" quotePrefix="1" applyFont="1" applyBorder="1" applyAlignment="1">
      <alignment horizontal="center" vertical="center"/>
    </xf>
    <xf numFmtId="0" fontId="25" fillId="0" borderId="7" xfId="0" applyFont="1" applyBorder="1" applyAlignment="1">
      <alignment wrapText="1"/>
    </xf>
    <xf numFmtId="0" fontId="48" fillId="0" borderId="0" xfId="0" applyFont="1"/>
    <xf numFmtId="9" fontId="26" fillId="0" borderId="6" xfId="5" applyFont="1" applyBorder="1" applyAlignment="1" applyProtection="1">
      <alignment vertical="top"/>
    </xf>
    <xf numFmtId="9" fontId="26" fillId="0" borderId="0" xfId="5" applyFont="1" applyBorder="1" applyAlignment="1" applyProtection="1">
      <alignment vertical="top"/>
    </xf>
    <xf numFmtId="4" fontId="22" fillId="0" borderId="0" xfId="1" applyNumberFormat="1" applyFont="1" applyAlignment="1" applyProtection="1">
      <alignment vertical="top"/>
      <protection hidden="1"/>
    </xf>
    <xf numFmtId="4" fontId="22" fillId="0" borderId="0" xfId="1" applyNumberFormat="1" applyFont="1" applyAlignment="1" applyProtection="1">
      <alignment horizontal="right" vertical="top"/>
      <protection hidden="1"/>
    </xf>
    <xf numFmtId="4" fontId="22" fillId="0" borderId="0" xfId="1" applyNumberFormat="1" applyFont="1" applyAlignment="1">
      <alignment horizontal="right" vertical="top"/>
    </xf>
    <xf numFmtId="4" fontId="26" fillId="0" borderId="0" xfId="1" applyNumberFormat="1" applyFont="1" applyAlignment="1">
      <alignment horizontal="right" vertical="top"/>
    </xf>
    <xf numFmtId="0" fontId="22" fillId="0" borderId="0" xfId="1" applyFont="1" applyAlignment="1">
      <alignment vertical="top"/>
    </xf>
    <xf numFmtId="0" fontId="22" fillId="0" borderId="0" xfId="0" applyFont="1" applyAlignment="1">
      <alignment horizontal="left" vertical="distributed"/>
    </xf>
    <xf numFmtId="0" fontId="28" fillId="3" borderId="0" xfId="0" applyFont="1" applyFill="1" applyAlignment="1">
      <alignment horizontal="center" vertical="center"/>
    </xf>
    <xf numFmtId="0" fontId="28" fillId="3" borderId="0" xfId="0" applyFont="1" applyFill="1"/>
    <xf numFmtId="1" fontId="39" fillId="3" borderId="3" xfId="0" applyNumberFormat="1" applyFont="1" applyFill="1" applyBorder="1" applyAlignment="1">
      <alignment horizontal="right" vertical="center"/>
    </xf>
    <xf numFmtId="3" fontId="22" fillId="0" borderId="0" xfId="0" applyNumberFormat="1" applyFont="1" applyAlignment="1">
      <alignment horizontal="center"/>
    </xf>
    <xf numFmtId="1" fontId="39" fillId="3" borderId="3" xfId="0" applyNumberFormat="1" applyFont="1" applyFill="1" applyBorder="1" applyAlignment="1">
      <alignment horizontal="right"/>
    </xf>
    <xf numFmtId="3" fontId="26" fillId="0" borderId="4" xfId="0" applyNumberFormat="1" applyFont="1" applyBorder="1" applyAlignment="1">
      <alignment vertical="distributed"/>
    </xf>
    <xf numFmtId="3" fontId="26" fillId="0" borderId="2" xfId="0" applyNumberFormat="1" applyFont="1" applyBorder="1" applyAlignment="1">
      <alignment horizontal="right"/>
    </xf>
    <xf numFmtId="3" fontId="26" fillId="0" borderId="5" xfId="0" applyNumberFormat="1" applyFont="1" applyBorder="1" applyAlignment="1">
      <alignment horizontal="right"/>
    </xf>
    <xf numFmtId="1" fontId="39" fillId="0" borderId="3" xfId="0" applyNumberFormat="1" applyFont="1" applyBorder="1" applyAlignment="1" applyProtection="1">
      <alignment horizontal="right"/>
      <protection locked="0"/>
    </xf>
    <xf numFmtId="9" fontId="22" fillId="0" borderId="3" xfId="0" applyNumberFormat="1" applyFont="1" applyBorder="1"/>
    <xf numFmtId="0" fontId="22" fillId="13" borderId="3" xfId="0" applyFont="1" applyFill="1" applyBorder="1" applyAlignment="1">
      <alignment horizontal="left" vertical="distributed"/>
    </xf>
    <xf numFmtId="0" fontId="22" fillId="4" borderId="3" xfId="0" applyFont="1" applyFill="1" applyBorder="1" applyAlignment="1">
      <alignment horizontal="left" vertical="distributed"/>
    </xf>
    <xf numFmtId="9" fontId="22" fillId="4" borderId="3" xfId="0" applyNumberFormat="1" applyFont="1" applyFill="1" applyBorder="1"/>
    <xf numFmtId="0" fontId="49" fillId="0" borderId="0" xfId="0" applyFont="1"/>
    <xf numFmtId="164" fontId="48" fillId="0" borderId="0" xfId="0" applyNumberFormat="1" applyFont="1"/>
    <xf numFmtId="0" fontId="51" fillId="0" borderId="0" xfId="0" applyFont="1"/>
    <xf numFmtId="0" fontId="52" fillId="0" borderId="0" xfId="0" applyFont="1"/>
    <xf numFmtId="0" fontId="48" fillId="7" borderId="3" xfId="0" applyFont="1" applyFill="1" applyBorder="1" applyAlignment="1">
      <alignment horizontal="center"/>
    </xf>
    <xf numFmtId="9" fontId="51" fillId="7" borderId="3" xfId="0" applyNumberFormat="1" applyFont="1" applyFill="1" applyBorder="1" applyAlignment="1">
      <alignment horizontal="right"/>
    </xf>
    <xf numFmtId="0" fontId="48" fillId="0" borderId="3" xfId="0" applyFont="1" applyBorder="1" applyAlignment="1">
      <alignment horizontal="center"/>
    </xf>
    <xf numFmtId="9" fontId="51" fillId="0" borderId="3" xfId="0" applyNumberFormat="1" applyFont="1" applyBorder="1" applyAlignment="1">
      <alignment horizontal="right"/>
    </xf>
    <xf numFmtId="9" fontId="53" fillId="0" borderId="3" xfId="0" applyNumberFormat="1" applyFont="1" applyBorder="1" applyAlignment="1">
      <alignment horizontal="right"/>
    </xf>
    <xf numFmtId="0" fontId="48" fillId="7" borderId="4" xfId="0" applyFont="1" applyFill="1" applyBorder="1" applyAlignment="1">
      <alignment horizontal="center"/>
    </xf>
    <xf numFmtId="9" fontId="49" fillId="7" borderId="3" xfId="0" applyNumberFormat="1" applyFont="1" applyFill="1" applyBorder="1" applyAlignment="1">
      <alignment horizontal="right"/>
    </xf>
    <xf numFmtId="0" fontId="48" fillId="4" borderId="4" xfId="0" applyFont="1" applyFill="1" applyBorder="1" applyAlignment="1">
      <alignment horizontal="center"/>
    </xf>
    <xf numFmtId="9" fontId="48" fillId="4" borderId="3" xfId="0" applyNumberFormat="1" applyFont="1" applyFill="1" applyBorder="1"/>
    <xf numFmtId="0" fontId="26" fillId="3" borderId="3" xfId="0" applyFont="1" applyFill="1" applyBorder="1" applyAlignment="1">
      <alignment horizontal="left" vertical="distributed"/>
    </xf>
    <xf numFmtId="9" fontId="26" fillId="3" borderId="3" xfId="0" applyNumberFormat="1" applyFont="1" applyFill="1" applyBorder="1"/>
    <xf numFmtId="4" fontId="54" fillId="0" borderId="0" xfId="1" applyNumberFormat="1" applyFont="1" applyAlignment="1">
      <alignment horizontal="right" vertical="top"/>
    </xf>
    <xf numFmtId="4" fontId="39" fillId="0" borderId="3" xfId="1" applyNumberFormat="1" applyFont="1" applyBorder="1" applyAlignment="1">
      <alignment horizontal="center" vertical="center" wrapText="1"/>
    </xf>
    <xf numFmtId="0" fontId="39" fillId="0" borderId="3" xfId="0" applyFont="1" applyBorder="1" applyAlignment="1">
      <alignment horizontal="center" vertical="center" wrapText="1"/>
    </xf>
    <xf numFmtId="0" fontId="22" fillId="0" borderId="3" xfId="0" applyFont="1" applyBorder="1" applyAlignment="1">
      <alignment vertical="top" wrapText="1"/>
    </xf>
    <xf numFmtId="0" fontId="22" fillId="0" borderId="7" xfId="0" applyFont="1" applyBorder="1" applyAlignment="1">
      <alignment horizontal="left" vertical="top" wrapText="1"/>
    </xf>
    <xf numFmtId="0" fontId="26" fillId="11" borderId="3" xfId="0" applyFont="1" applyFill="1" applyBorder="1" applyAlignment="1">
      <alignment horizontal="left" vertical="top" wrapText="1"/>
    </xf>
    <xf numFmtId="0" fontId="26" fillId="0" borderId="3" xfId="0" applyFont="1" applyBorder="1" applyAlignment="1">
      <alignment vertical="top" wrapText="1"/>
    </xf>
    <xf numFmtId="0" fontId="22" fillId="0" borderId="3" xfId="0" applyFont="1" applyBorder="1" applyAlignment="1">
      <alignment horizontal="center" vertical="top" wrapText="1"/>
    </xf>
    <xf numFmtId="0" fontId="38" fillId="0" borderId="3" xfId="0" applyFont="1" applyBorder="1" applyAlignment="1">
      <alignment vertical="top" wrapText="1"/>
    </xf>
    <xf numFmtId="0" fontId="26" fillId="0" borderId="7" xfId="0" applyFont="1" applyBorder="1" applyAlignment="1">
      <alignment vertical="top" wrapText="1"/>
    </xf>
    <xf numFmtId="4" fontId="26" fillId="0" borderId="3" xfId="1" applyNumberFormat="1" applyFont="1" applyBorder="1" applyAlignment="1">
      <alignment horizontal="center" vertical="center" wrapText="1"/>
    </xf>
    <xf numFmtId="0" fontId="27" fillId="3" borderId="3" xfId="0" applyFont="1" applyFill="1" applyBorder="1" applyAlignment="1">
      <alignment vertical="center" wrapText="1"/>
    </xf>
    <xf numFmtId="14" fontId="27" fillId="9" borderId="3" xfId="0" applyNumberFormat="1" applyFont="1" applyFill="1" applyBorder="1" applyAlignment="1" applyProtection="1">
      <alignment horizontal="center" vertical="center"/>
      <protection locked="0"/>
    </xf>
    <xf numFmtId="0" fontId="55" fillId="3" borderId="0" xfId="0" applyFont="1" applyFill="1" applyAlignment="1">
      <alignment vertical="center" wrapText="1"/>
    </xf>
    <xf numFmtId="0" fontId="27" fillId="3" borderId="3" xfId="0" applyFont="1" applyFill="1" applyBorder="1" applyAlignment="1">
      <alignment vertical="center"/>
    </xf>
    <xf numFmtId="1" fontId="22" fillId="9" borderId="3" xfId="0" applyNumberFormat="1" applyFont="1" applyFill="1" applyBorder="1" applyAlignment="1" applyProtection="1">
      <alignment horizontal="right" vertical="top" wrapText="1"/>
      <protection locked="0"/>
    </xf>
    <xf numFmtId="1" fontId="27" fillId="9" borderId="3" xfId="0" applyNumberFormat="1" applyFont="1" applyFill="1" applyBorder="1" applyAlignment="1" applyProtection="1">
      <alignment horizontal="center" vertical="center"/>
      <protection locked="0"/>
    </xf>
    <xf numFmtId="0" fontId="31" fillId="0" borderId="8" xfId="0" applyFont="1" applyBorder="1" applyAlignment="1">
      <alignment horizontal="justify" vertical="center"/>
    </xf>
    <xf numFmtId="0" fontId="57" fillId="0" borderId="0" xfId="0" applyFont="1" applyAlignment="1">
      <alignment horizontal="center" vertical="center"/>
    </xf>
    <xf numFmtId="0" fontId="56" fillId="0" borderId="8" xfId="0" applyFont="1" applyBorder="1" applyAlignment="1">
      <alignment horizontal="justify" vertical="center"/>
    </xf>
    <xf numFmtId="4" fontId="46" fillId="3" borderId="8" xfId="6" applyNumberFormat="1" applyFont="1" applyFill="1" applyBorder="1"/>
    <xf numFmtId="0" fontId="57" fillId="0" borderId="0" xfId="0" applyFont="1"/>
    <xf numFmtId="0" fontId="27" fillId="0" borderId="3" xfId="1" applyFont="1" applyBorder="1" applyAlignment="1">
      <alignment horizontal="right" vertical="top" wrapText="1"/>
    </xf>
    <xf numFmtId="0" fontId="26" fillId="0" borderId="3" xfId="0" applyFont="1" applyBorder="1" applyAlignment="1">
      <alignment vertical="center" wrapText="1"/>
    </xf>
    <xf numFmtId="0" fontId="22" fillId="0" borderId="3" xfId="0" applyFont="1" applyBorder="1" applyAlignment="1">
      <alignment vertical="center" wrapText="1"/>
    </xf>
    <xf numFmtId="0" fontId="45" fillId="0" borderId="3" xfId="0" applyFont="1" applyBorder="1" applyAlignment="1">
      <alignment horizontal="left" vertical="center" wrapText="1"/>
    </xf>
    <xf numFmtId="0" fontId="45" fillId="0" borderId="0" xfId="0" applyFont="1" applyAlignment="1">
      <alignment horizontal="left" vertical="center" wrapText="1"/>
    </xf>
    <xf numFmtId="0" fontId="58" fillId="0" borderId="0" xfId="0" applyFont="1" applyAlignment="1">
      <alignment vertical="center" wrapText="1"/>
    </xf>
    <xf numFmtId="0" fontId="58" fillId="0" borderId="3" xfId="0" applyFont="1" applyBorder="1" applyAlignment="1">
      <alignment vertical="center" wrapText="1"/>
    </xf>
    <xf numFmtId="0" fontId="58" fillId="0" borderId="3" xfId="0" applyFont="1" applyBorder="1"/>
    <xf numFmtId="0" fontId="59" fillId="0" borderId="3" xfId="1" applyFont="1" applyBorder="1" applyAlignment="1">
      <alignment horizontal="center" vertical="top"/>
    </xf>
    <xf numFmtId="0" fontId="42" fillId="0" borderId="3" xfId="1" applyFont="1" applyBorder="1" applyAlignment="1">
      <alignment horizontal="center" vertical="top"/>
    </xf>
    <xf numFmtId="0" fontId="58" fillId="0" borderId="3" xfId="0" applyFont="1" applyBorder="1" applyAlignment="1">
      <alignment vertical="center"/>
    </xf>
    <xf numFmtId="0" fontId="61" fillId="0" borderId="0" xfId="0" applyFont="1" applyAlignment="1">
      <alignment vertical="center" wrapText="1"/>
    </xf>
    <xf numFmtId="0" fontId="59" fillId="0" borderId="3" xfId="1" applyFont="1" applyBorder="1" applyAlignment="1">
      <alignment horizontal="left" vertical="center" wrapText="1"/>
    </xf>
    <xf numFmtId="0" fontId="26" fillId="12" borderId="3" xfId="0" applyFont="1" applyFill="1" applyBorder="1" applyAlignment="1">
      <alignment horizontal="left" vertical="top" wrapText="1"/>
    </xf>
    <xf numFmtId="0" fontId="26" fillId="14" borderId="3" xfId="0" applyFont="1" applyFill="1" applyBorder="1" applyAlignment="1">
      <alignment horizontal="left" vertical="top" wrapText="1"/>
    </xf>
    <xf numFmtId="0" fontId="19" fillId="12" borderId="3" xfId="0" applyFont="1" applyFill="1" applyBorder="1" applyAlignment="1">
      <alignment horizontal="left" vertical="top" wrapText="1"/>
    </xf>
    <xf numFmtId="0" fontId="43" fillId="0" borderId="3" xfId="0" applyFont="1" applyBorder="1" applyAlignment="1">
      <alignment horizontal="left" vertical="top" wrapText="1"/>
    </xf>
    <xf numFmtId="4" fontId="24" fillId="3" borderId="45" xfId="6" applyNumberFormat="1" applyFont="1" applyFill="1" applyBorder="1"/>
    <xf numFmtId="4" fontId="0" fillId="0" borderId="46" xfId="0" applyNumberFormat="1" applyBorder="1"/>
    <xf numFmtId="0" fontId="0" fillId="0" borderId="50" xfId="0" quotePrefix="1" applyBorder="1" applyAlignment="1">
      <alignment horizontal="center" vertical="center"/>
    </xf>
    <xf numFmtId="0" fontId="0" fillId="0" borderId="17" xfId="0" applyBorder="1" applyAlignment="1">
      <alignment wrapText="1"/>
    </xf>
    <xf numFmtId="4" fontId="46" fillId="0" borderId="8" xfId="0" applyNumberFormat="1" applyFont="1" applyBorder="1"/>
    <xf numFmtId="0" fontId="25" fillId="0" borderId="56" xfId="0" quotePrefix="1" applyFont="1" applyBorder="1" applyAlignment="1">
      <alignment horizontal="center" vertical="center"/>
    </xf>
    <xf numFmtId="0" fontId="25" fillId="0" borderId="55" xfId="0" quotePrefix="1" applyFont="1" applyBorder="1" applyAlignment="1">
      <alignment horizontal="center" vertical="center"/>
    </xf>
    <xf numFmtId="4" fontId="46" fillId="0" borderId="25" xfId="0" applyNumberFormat="1" applyFont="1" applyBorder="1"/>
    <xf numFmtId="4" fontId="46" fillId="0" borderId="39" xfId="0" applyNumberFormat="1" applyFont="1" applyBorder="1"/>
    <xf numFmtId="0" fontId="25" fillId="0" borderId="45" xfId="0" applyFont="1" applyBorder="1" applyAlignment="1">
      <alignment wrapText="1"/>
    </xf>
    <xf numFmtId="0" fontId="57" fillId="0" borderId="8" xfId="0" applyFont="1" applyBorder="1"/>
    <xf numFmtId="0" fontId="57" fillId="0" borderId="25" xfId="0" applyFont="1" applyBorder="1" applyAlignment="1">
      <alignment wrapText="1"/>
    </xf>
    <xf numFmtId="4" fontId="35" fillId="3" borderId="22" xfId="6" applyNumberFormat="1" applyFont="1" applyFill="1" applyBorder="1"/>
    <xf numFmtId="4" fontId="57" fillId="0" borderId="26" xfId="0" applyNumberFormat="1" applyFont="1" applyBorder="1"/>
    <xf numFmtId="16" fontId="22" fillId="0" borderId="3" xfId="0" applyNumberFormat="1" applyFont="1" applyBorder="1" applyAlignment="1">
      <alignment horizontal="left" vertical="top" wrapText="1"/>
    </xf>
    <xf numFmtId="0" fontId="57" fillId="0" borderId="25" xfId="0" applyFont="1" applyBorder="1"/>
    <xf numFmtId="4" fontId="25" fillId="0" borderId="46" xfId="0" applyNumberFormat="1" applyFont="1" applyBorder="1"/>
    <xf numFmtId="4" fontId="25" fillId="9" borderId="7" xfId="0" applyNumberFormat="1" applyFont="1" applyFill="1" applyBorder="1" applyProtection="1">
      <protection locked="0"/>
    </xf>
    <xf numFmtId="4" fontId="25" fillId="0" borderId="7" xfId="0" applyNumberFormat="1" applyFont="1" applyBorder="1"/>
    <xf numFmtId="0" fontId="25" fillId="0" borderId="58" xfId="0" applyFont="1" applyBorder="1"/>
    <xf numFmtId="4" fontId="57" fillId="0" borderId="25" xfId="0" applyNumberFormat="1" applyFont="1" applyBorder="1"/>
    <xf numFmtId="4" fontId="57" fillId="9" borderId="45" xfId="0" applyNumberFormat="1" applyFont="1" applyFill="1" applyBorder="1" applyProtection="1">
      <protection locked="0"/>
    </xf>
    <xf numFmtId="4" fontId="57" fillId="0" borderId="45" xfId="0" applyNumberFormat="1" applyFont="1" applyBorder="1"/>
    <xf numFmtId="4" fontId="25" fillId="9" borderId="8" xfId="0" applyNumberFormat="1" applyFont="1" applyFill="1" applyBorder="1" applyProtection="1">
      <protection locked="0"/>
    </xf>
    <xf numFmtId="4" fontId="25" fillId="0" borderId="8" xfId="0" applyNumberFormat="1" applyFont="1" applyBorder="1"/>
    <xf numFmtId="4" fontId="57" fillId="9" borderId="53" xfId="0" applyNumberFormat="1" applyFont="1" applyFill="1" applyBorder="1" applyProtection="1">
      <protection locked="0"/>
    </xf>
    <xf numFmtId="4" fontId="57" fillId="9" borderId="25" xfId="0" applyNumberFormat="1" applyFont="1" applyFill="1" applyBorder="1" applyProtection="1">
      <protection locked="0"/>
    </xf>
    <xf numFmtId="4" fontId="57" fillId="0" borderId="54" xfId="0" applyNumberFormat="1" applyFont="1" applyBorder="1"/>
    <xf numFmtId="4" fontId="57" fillId="3" borderId="22" xfId="0" applyNumberFormat="1" applyFont="1" applyFill="1" applyBorder="1" applyProtection="1">
      <protection locked="0"/>
    </xf>
    <xf numFmtId="4" fontId="57" fillId="3" borderId="22" xfId="0" applyNumberFormat="1" applyFont="1" applyFill="1" applyBorder="1"/>
    <xf numFmtId="0" fontId="25" fillId="0" borderId="57" xfId="0" quotePrefix="1" applyFont="1" applyBorder="1" applyAlignment="1">
      <alignment horizontal="center" vertical="center"/>
    </xf>
    <xf numFmtId="0" fontId="25" fillId="0" borderId="45" xfId="0" applyFont="1" applyBorder="1"/>
    <xf numFmtId="4" fontId="25" fillId="0" borderId="31" xfId="0" applyNumberFormat="1" applyFont="1" applyBorder="1"/>
    <xf numFmtId="0" fontId="25" fillId="0" borderId="59" xfId="0" applyFont="1" applyBorder="1"/>
    <xf numFmtId="4" fontId="24" fillId="3" borderId="32" xfId="6" applyNumberFormat="1" applyFont="1" applyFill="1" applyBorder="1"/>
    <xf numFmtId="4" fontId="24" fillId="3" borderId="60" xfId="6" applyNumberFormat="1" applyFont="1" applyFill="1" applyBorder="1"/>
    <xf numFmtId="4" fontId="25" fillId="0" borderId="61" xfId="0" applyNumberFormat="1" applyFont="1" applyBorder="1"/>
    <xf numFmtId="4" fontId="25" fillId="0" borderId="33" xfId="0" applyNumberFormat="1" applyFont="1" applyBorder="1"/>
    <xf numFmtId="0" fontId="57" fillId="0" borderId="24" xfId="0" quotePrefix="1" applyFont="1" applyBorder="1" applyAlignment="1">
      <alignment horizontal="center" vertical="center"/>
    </xf>
    <xf numFmtId="0" fontId="57" fillId="0" borderId="38" xfId="0" quotePrefix="1" applyFont="1" applyBorder="1" applyAlignment="1">
      <alignment horizontal="center" vertical="center"/>
    </xf>
    <xf numFmtId="0" fontId="0" fillId="0" borderId="7" xfId="0" applyBorder="1"/>
    <xf numFmtId="4" fontId="35" fillId="0" borderId="25" xfId="0" applyNumberFormat="1" applyFont="1" applyBorder="1"/>
    <xf numFmtId="4" fontId="0" fillId="0" borderId="7" xfId="0" applyNumberFormat="1" applyBorder="1"/>
    <xf numFmtId="4" fontId="0" fillId="0" borderId="25" xfId="0" applyNumberFormat="1" applyBorder="1"/>
    <xf numFmtId="4" fontId="35" fillId="0" borderId="17" xfId="0" applyNumberFormat="1" applyFont="1" applyBorder="1"/>
    <xf numFmtId="4" fontId="35" fillId="0" borderId="62" xfId="0" applyNumberFormat="1" applyFont="1" applyBorder="1"/>
    <xf numFmtId="4" fontId="0" fillId="0" borderId="31" xfId="0" applyNumberFormat="1" applyBorder="1"/>
    <xf numFmtId="0" fontId="0" fillId="0" borderId="63" xfId="0" applyBorder="1"/>
    <xf numFmtId="4" fontId="0" fillId="0" borderId="58" xfId="0" applyNumberFormat="1" applyBorder="1"/>
    <xf numFmtId="0" fontId="0" fillId="0" borderId="65" xfId="0" applyBorder="1"/>
    <xf numFmtId="0" fontId="0" fillId="0" borderId="58" xfId="0" applyBorder="1"/>
    <xf numFmtId="4" fontId="35" fillId="0" borderId="45" xfId="0" applyNumberFormat="1" applyFont="1" applyBorder="1"/>
    <xf numFmtId="4" fontId="25" fillId="9" borderId="22" xfId="0" applyNumberFormat="1" applyFont="1" applyFill="1" applyBorder="1" applyProtection="1">
      <protection locked="0"/>
    </xf>
    <xf numFmtId="4" fontId="25" fillId="0" borderId="22" xfId="0" applyNumberFormat="1" applyFont="1" applyBorder="1"/>
    <xf numFmtId="4" fontId="0" fillId="0" borderId="33" xfId="0" applyNumberFormat="1" applyBorder="1"/>
    <xf numFmtId="4" fontId="0" fillId="0" borderId="23" xfId="0" applyNumberFormat="1" applyBorder="1"/>
    <xf numFmtId="4" fontId="25" fillId="8" borderId="7" xfId="0" applyNumberFormat="1" applyFont="1" applyFill="1" applyBorder="1"/>
    <xf numFmtId="0" fontId="57" fillId="0" borderId="64" xfId="0" applyFont="1" applyBorder="1" applyAlignment="1">
      <alignment wrapText="1"/>
    </xf>
    <xf numFmtId="0" fontId="28" fillId="0" borderId="3" xfId="1" applyFont="1" applyBorder="1" applyAlignment="1">
      <alignment horizontal="left" vertical="top"/>
    </xf>
    <xf numFmtId="0" fontId="47" fillId="0" borderId="0" xfId="1" applyFont="1" applyAlignment="1">
      <alignment vertical="center" wrapText="1"/>
    </xf>
    <xf numFmtId="0" fontId="47" fillId="0" borderId="3" xfId="1" applyFont="1" applyBorder="1" applyAlignment="1">
      <alignment vertical="center" wrapText="1"/>
    </xf>
    <xf numFmtId="4" fontId="49" fillId="0" borderId="3" xfId="1" applyNumberFormat="1" applyFont="1" applyBorder="1" applyAlignment="1">
      <alignment horizontal="center" vertical="center" wrapText="1"/>
    </xf>
    <xf numFmtId="0" fontId="47" fillId="0" borderId="3" xfId="1" applyFont="1" applyBorder="1" applyAlignment="1">
      <alignment horizontal="center" vertical="center" wrapText="1"/>
    </xf>
    <xf numFmtId="0" fontId="62" fillId="0" borderId="3" xfId="0" applyFont="1" applyBorder="1" applyAlignment="1">
      <alignment horizontal="left" vertical="center" wrapText="1"/>
    </xf>
    <xf numFmtId="0" fontId="47" fillId="0" borderId="3" xfId="1" applyFont="1" applyBorder="1" applyAlignment="1">
      <alignment horizontal="left" vertical="center" wrapText="1"/>
    </xf>
    <xf numFmtId="0" fontId="63" fillId="0" borderId="3" xfId="0" applyFont="1" applyBorder="1" applyAlignment="1">
      <alignment horizontal="left" vertical="center" wrapText="1"/>
    </xf>
    <xf numFmtId="0" fontId="50" fillId="0" borderId="3" xfId="1" applyFont="1" applyBorder="1" applyAlignment="1">
      <alignment horizontal="center" vertical="center" wrapText="1"/>
    </xf>
    <xf numFmtId="0" fontId="62" fillId="0" borderId="3" xfId="0" applyFont="1" applyBorder="1" applyAlignment="1">
      <alignment vertical="center" wrapText="1"/>
    </xf>
    <xf numFmtId="0" fontId="62" fillId="0" borderId="3" xfId="0" applyFont="1" applyBorder="1" applyAlignment="1">
      <alignment vertical="center"/>
    </xf>
    <xf numFmtId="0" fontId="47" fillId="3" borderId="3" xfId="1" applyFont="1" applyFill="1" applyBorder="1" applyAlignment="1">
      <alignment horizontal="center" vertical="center" wrapText="1"/>
    </xf>
    <xf numFmtId="0" fontId="49" fillId="0" borderId="3" xfId="1" applyFont="1" applyBorder="1" applyAlignment="1" applyProtection="1">
      <alignment horizontal="center" vertical="center" wrapText="1"/>
      <protection hidden="1"/>
    </xf>
    <xf numFmtId="0" fontId="48" fillId="0" borderId="0" xfId="1" applyFont="1" applyAlignment="1" applyProtection="1">
      <alignment vertical="center" wrapText="1"/>
      <protection hidden="1"/>
    </xf>
    <xf numFmtId="9" fontId="49" fillId="0" borderId="0" xfId="5" applyFont="1" applyBorder="1" applyAlignment="1" applyProtection="1">
      <alignment vertical="center" wrapText="1"/>
    </xf>
    <xf numFmtId="0" fontId="48" fillId="0" borderId="0" xfId="1" applyFont="1" applyAlignment="1">
      <alignment vertical="center" wrapText="1"/>
    </xf>
    <xf numFmtId="0" fontId="48" fillId="0" borderId="3" xfId="0" applyFont="1" applyBorder="1" applyAlignment="1">
      <alignment vertical="top" wrapText="1"/>
    </xf>
    <xf numFmtId="4" fontId="64" fillId="0" borderId="3" xfId="1" applyNumberFormat="1" applyFont="1" applyBorder="1" applyAlignment="1">
      <alignment vertical="center" wrapText="1"/>
    </xf>
    <xf numFmtId="0" fontId="64" fillId="0" borderId="3" xfId="0" applyFont="1" applyBorder="1" applyAlignment="1">
      <alignment vertical="center" wrapText="1"/>
    </xf>
    <xf numFmtId="0" fontId="64" fillId="0" borderId="7" xfId="0" applyFont="1" applyBorder="1" applyAlignment="1">
      <alignment vertical="center" wrapText="1"/>
    </xf>
    <xf numFmtId="0" fontId="48" fillId="0" borderId="0" xfId="0" applyFont="1" applyAlignment="1">
      <alignment vertical="top" wrapText="1"/>
    </xf>
    <xf numFmtId="0" fontId="25" fillId="0" borderId="22" xfId="0" applyFont="1" applyBorder="1" applyAlignment="1" applyProtection="1">
      <alignment vertical="center" wrapText="1"/>
      <protection locked="0"/>
    </xf>
    <xf numFmtId="0" fontId="43" fillId="0" borderId="3" xfId="0" applyFont="1" applyBorder="1" applyAlignment="1">
      <alignment vertical="top" wrapText="1"/>
    </xf>
    <xf numFmtId="4" fontId="36" fillId="3" borderId="3" xfId="6" applyNumberFormat="1" applyFont="1" applyFill="1" applyBorder="1" applyProtection="1"/>
    <xf numFmtId="4" fontId="36" fillId="9" borderId="3" xfId="0" applyNumberFormat="1" applyFont="1" applyFill="1" applyBorder="1" applyProtection="1">
      <protection locked="0"/>
    </xf>
    <xf numFmtId="4" fontId="32" fillId="0" borderId="3" xfId="0" applyNumberFormat="1" applyFont="1" applyBorder="1"/>
    <xf numFmtId="0" fontId="15" fillId="0" borderId="0" xfId="0" applyFont="1" applyAlignment="1">
      <alignment vertical="center"/>
    </xf>
    <xf numFmtId="4" fontId="35" fillId="0" borderId="0" xfId="0" applyNumberFormat="1" applyFont="1"/>
    <xf numFmtId="0" fontId="36" fillId="0" borderId="3" xfId="0" quotePrefix="1" applyFont="1" applyBorder="1" applyAlignment="1">
      <alignment horizontal="center" vertical="center"/>
    </xf>
    <xf numFmtId="0" fontId="36" fillId="0" borderId="3" xfId="0" applyFont="1" applyBorder="1" applyAlignment="1">
      <alignment horizontal="left" vertical="top" wrapText="1"/>
    </xf>
    <xf numFmtId="4" fontId="32" fillId="0" borderId="0" xfId="0" applyNumberFormat="1" applyFont="1"/>
    <xf numFmtId="4" fontId="46" fillId="0" borderId="0" xfId="0" applyNumberFormat="1" applyFont="1"/>
    <xf numFmtId="4" fontId="36" fillId="8" borderId="3" xfId="0" applyNumberFormat="1" applyFont="1" applyFill="1" applyBorder="1"/>
    <xf numFmtId="0" fontId="43" fillId="0" borderId="3" xfId="0" quotePrefix="1" applyFont="1" applyBorder="1" applyAlignment="1">
      <alignment horizontal="center" vertical="center"/>
    </xf>
    <xf numFmtId="0" fontId="14" fillId="0" borderId="3" xfId="0" applyFont="1" applyBorder="1" applyAlignment="1">
      <alignment wrapText="1"/>
    </xf>
    <xf numFmtId="4" fontId="14" fillId="3" borderId="3" xfId="6" applyNumberFormat="1" applyFont="1" applyFill="1" applyBorder="1" applyProtection="1"/>
    <xf numFmtId="4" fontId="14" fillId="0" borderId="3" xfId="0" applyNumberFormat="1" applyFont="1" applyBorder="1"/>
    <xf numFmtId="0" fontId="22" fillId="3" borderId="3" xfId="1" applyFont="1" applyFill="1" applyBorder="1" applyAlignment="1">
      <alignment horizontal="left" vertical="top"/>
    </xf>
    <xf numFmtId="0" fontId="57" fillId="0" borderId="68" xfId="0" quotePrefix="1" applyFont="1" applyBorder="1" applyAlignment="1">
      <alignment horizontal="center" vertical="center"/>
    </xf>
    <xf numFmtId="4" fontId="35" fillId="0" borderId="46" xfId="0" applyNumberFormat="1" applyFont="1" applyBorder="1"/>
    <xf numFmtId="4" fontId="0" fillId="0" borderId="53" xfId="0" applyNumberFormat="1" applyBorder="1"/>
    <xf numFmtId="4" fontId="0" fillId="0" borderId="54" xfId="0" applyNumberFormat="1" applyBorder="1"/>
    <xf numFmtId="4" fontId="0" fillId="0" borderId="22" xfId="0" applyNumberFormat="1" applyBorder="1"/>
    <xf numFmtId="4" fontId="30" fillId="0" borderId="69" xfId="0" applyNumberFormat="1" applyFont="1" applyBorder="1"/>
    <xf numFmtId="4" fontId="25" fillId="8" borderId="8" xfId="0" applyNumberFormat="1" applyFont="1" applyFill="1" applyBorder="1"/>
    <xf numFmtId="0" fontId="65" fillId="0" borderId="7" xfId="0" applyFont="1" applyBorder="1" applyAlignment="1">
      <alignment wrapText="1"/>
    </xf>
    <xf numFmtId="0" fontId="65" fillId="0" borderId="40" xfId="0" quotePrefix="1" applyFont="1" applyBorder="1" applyAlignment="1">
      <alignment horizontal="center" vertical="center"/>
    </xf>
    <xf numFmtId="0" fontId="26" fillId="3" borderId="3" xfId="1" applyFont="1" applyFill="1" applyBorder="1" applyAlignment="1" applyProtection="1">
      <alignment horizontal="left" vertical="top" wrapText="1"/>
      <protection locked="0"/>
    </xf>
    <xf numFmtId="0" fontId="66" fillId="0" borderId="3" xfId="0" applyFont="1" applyBorder="1" applyAlignment="1">
      <alignment wrapText="1"/>
    </xf>
    <xf numFmtId="4" fontId="68" fillId="3" borderId="3" xfId="6" applyNumberFormat="1" applyFont="1" applyFill="1" applyBorder="1"/>
    <xf numFmtId="4" fontId="66" fillId="0" borderId="3" xfId="0" applyNumberFormat="1" applyFont="1" applyBorder="1"/>
    <xf numFmtId="0" fontId="66" fillId="0" borderId="0" xfId="0" applyFont="1"/>
    <xf numFmtId="4" fontId="66" fillId="9" borderId="3" xfId="0" applyNumberFormat="1" applyFont="1" applyFill="1" applyBorder="1" applyProtection="1">
      <protection locked="0"/>
    </xf>
    <xf numFmtId="0" fontId="25" fillId="0" borderId="0" xfId="0" quotePrefix="1" applyFont="1" applyAlignment="1">
      <alignment horizontal="center" vertical="center"/>
    </xf>
    <xf numFmtId="0" fontId="35" fillId="15" borderId="70" xfId="0" applyFont="1" applyFill="1" applyBorder="1" applyAlignment="1">
      <alignment vertical="center"/>
    </xf>
    <xf numFmtId="0" fontId="66" fillId="15" borderId="3" xfId="0" applyFont="1" applyFill="1" applyBorder="1" applyAlignment="1">
      <alignment wrapText="1"/>
    </xf>
    <xf numFmtId="0" fontId="67" fillId="15" borderId="0" xfId="0" applyFont="1" applyFill="1"/>
    <xf numFmtId="4" fontId="71" fillId="15" borderId="3" xfId="1" applyNumberFormat="1" applyFont="1" applyFill="1" applyBorder="1" applyAlignment="1">
      <alignment horizontal="right" vertical="top"/>
    </xf>
    <xf numFmtId="0" fontId="69" fillId="15" borderId="3" xfId="1" applyFont="1" applyFill="1" applyBorder="1" applyAlignment="1">
      <alignment horizontal="right" vertical="top" wrapText="1"/>
    </xf>
    <xf numFmtId="9" fontId="27" fillId="10" borderId="0" xfId="5" applyFont="1" applyFill="1" applyBorder="1" applyAlignment="1" applyProtection="1">
      <alignment vertical="top" wrapText="1"/>
    </xf>
    <xf numFmtId="3" fontId="7" fillId="0" borderId="3" xfId="0" applyNumberFormat="1" applyFont="1" applyBorder="1" applyAlignment="1">
      <alignment horizontal="center" vertical="top"/>
    </xf>
    <xf numFmtId="3" fontId="59" fillId="0" borderId="3" xfId="0" applyNumberFormat="1" applyFont="1" applyBorder="1" applyAlignment="1">
      <alignment horizontal="left" vertical="top"/>
    </xf>
    <xf numFmtId="3" fontId="36" fillId="0" borderId="3" xfId="0" applyNumberFormat="1" applyFont="1" applyBorder="1" applyAlignment="1">
      <alignment horizontal="left" vertical="top" wrapText="1"/>
    </xf>
    <xf numFmtId="0" fontId="0" fillId="0" borderId="3" xfId="0" applyBorder="1" applyAlignment="1">
      <alignment horizontal="justify" vertical="center"/>
    </xf>
    <xf numFmtId="0" fontId="67" fillId="0" borderId="3" xfId="0" applyFont="1" applyBorder="1" applyAlignment="1">
      <alignment horizontal="justify" vertical="center"/>
    </xf>
    <xf numFmtId="0" fontId="72" fillId="0" borderId="3" xfId="0" applyFont="1" applyBorder="1"/>
    <xf numFmtId="4" fontId="73" fillId="3" borderId="3" xfId="6" applyNumberFormat="1" applyFont="1" applyFill="1" applyBorder="1"/>
    <xf numFmtId="4" fontId="72" fillId="0" borderId="3" xfId="0" applyNumberFormat="1" applyFont="1" applyBorder="1"/>
    <xf numFmtId="0" fontId="72" fillId="0" borderId="0" xfId="0" applyFont="1"/>
    <xf numFmtId="4" fontId="72" fillId="9" borderId="3" xfId="0" applyNumberFormat="1" applyFont="1" applyFill="1" applyBorder="1" applyProtection="1">
      <protection locked="0"/>
    </xf>
    <xf numFmtId="0" fontId="35" fillId="16" borderId="70" xfId="0" applyFont="1" applyFill="1" applyBorder="1" applyAlignment="1">
      <alignment vertical="center"/>
    </xf>
    <xf numFmtId="0" fontId="0" fillId="16" borderId="0" xfId="0" applyFill="1"/>
    <xf numFmtId="4" fontId="70" fillId="15" borderId="3" xfId="0" applyNumberFormat="1" applyFont="1" applyFill="1" applyBorder="1"/>
    <xf numFmtId="0" fontId="66" fillId="0" borderId="8" xfId="0" applyFont="1" applyBorder="1" applyAlignment="1">
      <alignment wrapText="1"/>
    </xf>
    <xf numFmtId="4" fontId="68" fillId="3" borderId="8" xfId="6" applyNumberFormat="1" applyFont="1" applyFill="1" applyBorder="1"/>
    <xf numFmtId="4" fontId="66" fillId="0" borderId="8" xfId="0" applyNumberFormat="1" applyFont="1" applyBorder="1"/>
    <xf numFmtId="0" fontId="72" fillId="16" borderId="7" xfId="0" applyFont="1" applyFill="1" applyBorder="1"/>
    <xf numFmtId="4" fontId="35" fillId="0" borderId="72" xfId="0" applyNumberFormat="1" applyFont="1" applyBorder="1"/>
    <xf numFmtId="4" fontId="66" fillId="9" borderId="8" xfId="0" applyNumberFormat="1" applyFont="1" applyFill="1" applyBorder="1" applyProtection="1">
      <protection locked="0"/>
    </xf>
    <xf numFmtId="4" fontId="35" fillId="0" borderId="73" xfId="0" applyNumberFormat="1" applyFont="1" applyBorder="1"/>
    <xf numFmtId="4" fontId="74" fillId="16" borderId="7" xfId="0" applyNumberFormat="1" applyFont="1" applyFill="1" applyBorder="1"/>
    <xf numFmtId="0" fontId="0" fillId="0" borderId="7" xfId="0" applyBorder="1" applyAlignment="1">
      <alignment horizontal="justify" vertical="center"/>
    </xf>
    <xf numFmtId="4" fontId="24" fillId="3" borderId="7" xfId="6" applyNumberFormat="1" applyFont="1" applyFill="1" applyBorder="1"/>
    <xf numFmtId="4" fontId="0" fillId="9"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75" fillId="0" borderId="3" xfId="0" applyFont="1" applyBorder="1" applyAlignment="1">
      <alignment horizontal="justify" vertical="center"/>
    </xf>
    <xf numFmtId="0" fontId="72" fillId="3" borderId="3" xfId="0" applyFont="1" applyFill="1" applyBorder="1"/>
    <xf numFmtId="0" fontId="66" fillId="3" borderId="3" xfId="0" applyFont="1" applyFill="1" applyBorder="1" applyAlignment="1">
      <alignment wrapText="1"/>
    </xf>
    <xf numFmtId="49" fontId="39" fillId="0" borderId="3" xfId="0" applyNumberFormat="1" applyFont="1" applyBorder="1" applyAlignment="1">
      <alignment horizontal="center" vertical="center" wrapText="1"/>
    </xf>
    <xf numFmtId="0" fontId="76" fillId="0" borderId="3" xfId="0" applyFont="1" applyBorder="1" applyAlignment="1">
      <alignment vertical="top"/>
    </xf>
    <xf numFmtId="0" fontId="76" fillId="0" borderId="3" xfId="0" applyFont="1" applyBorder="1" applyAlignment="1">
      <alignment horizontal="justify" vertical="top"/>
    </xf>
    <xf numFmtId="0" fontId="57" fillId="0" borderId="0" xfId="0" applyFont="1" applyAlignment="1">
      <alignment wrapText="1"/>
    </xf>
    <xf numFmtId="0" fontId="78" fillId="16" borderId="7" xfId="0" applyFont="1" applyFill="1" applyBorder="1"/>
    <xf numFmtId="4" fontId="79" fillId="16" borderId="7" xfId="0" applyNumberFormat="1" applyFont="1" applyFill="1" applyBorder="1"/>
    <xf numFmtId="4" fontId="79" fillId="8" borderId="3" xfId="1" applyNumberFormat="1" applyFont="1" applyFill="1" applyBorder="1" applyAlignment="1">
      <alignment horizontal="right" vertical="top"/>
    </xf>
    <xf numFmtId="0" fontId="80" fillId="0" borderId="3" xfId="1" applyFont="1" applyBorder="1" applyAlignment="1">
      <alignment horizontal="left" vertical="center" wrapText="1"/>
    </xf>
    <xf numFmtId="0" fontId="81" fillId="0" borderId="3" xfId="0" applyFont="1" applyBorder="1" applyAlignment="1">
      <alignment vertical="top" wrapText="1"/>
    </xf>
    <xf numFmtId="0" fontId="0" fillId="0" borderId="32" xfId="0" applyBorder="1" applyAlignment="1">
      <alignment wrapText="1"/>
    </xf>
    <xf numFmtId="0" fontId="0" fillId="0" borderId="56" xfId="0" quotePrefix="1" applyBorder="1" applyAlignment="1">
      <alignment horizontal="center" vertical="center"/>
    </xf>
    <xf numFmtId="0" fontId="0" fillId="0" borderId="22" xfId="0" applyBorder="1" applyAlignment="1">
      <alignment vertical="center" wrapText="1"/>
    </xf>
    <xf numFmtId="0" fontId="43" fillId="0" borderId="7" xfId="0" quotePrefix="1" applyFont="1" applyBorder="1" applyAlignment="1">
      <alignment horizontal="center" vertical="center"/>
    </xf>
    <xf numFmtId="0" fontId="14" fillId="0" borderId="7" xfId="0" applyFont="1" applyBorder="1" applyAlignment="1">
      <alignment wrapText="1"/>
    </xf>
    <xf numFmtId="4" fontId="14" fillId="3" borderId="7" xfId="6" applyNumberFormat="1" applyFont="1" applyFill="1" applyBorder="1" applyProtection="1"/>
    <xf numFmtId="4" fontId="14" fillId="0" borderId="7" xfId="0" applyNumberFormat="1" applyFont="1" applyBorder="1"/>
    <xf numFmtId="0" fontId="0" fillId="0" borderId="35" xfId="0" applyBorder="1"/>
    <xf numFmtId="4" fontId="32" fillId="0" borderId="15" xfId="0" applyNumberFormat="1" applyFont="1" applyBorder="1"/>
    <xf numFmtId="0" fontId="36" fillId="0" borderId="35" xfId="0" applyFont="1" applyBorder="1"/>
    <xf numFmtId="4" fontId="32" fillId="8" borderId="15" xfId="0" applyNumberFormat="1" applyFont="1" applyFill="1" applyBorder="1"/>
    <xf numFmtId="4" fontId="0" fillId="0" borderId="75" xfId="0" applyNumberFormat="1" applyBorder="1"/>
    <xf numFmtId="4" fontId="25" fillId="9" borderId="45" xfId="0" applyNumberFormat="1" applyFont="1" applyFill="1" applyBorder="1" applyProtection="1">
      <protection locked="0"/>
    </xf>
    <xf numFmtId="0" fontId="0" fillId="0" borderId="58" xfId="0" applyBorder="1" applyAlignment="1">
      <alignment vertical="center" wrapText="1"/>
    </xf>
    <xf numFmtId="4" fontId="0" fillId="0" borderId="45" xfId="0" applyNumberFormat="1" applyBorder="1"/>
    <xf numFmtId="4" fontId="24" fillId="3" borderId="25" xfId="6" applyNumberFormat="1" applyFont="1" applyFill="1" applyBorder="1"/>
    <xf numFmtId="4" fontId="25" fillId="9" borderId="25" xfId="0" applyNumberFormat="1" applyFont="1" applyFill="1" applyBorder="1" applyProtection="1">
      <protection locked="0"/>
    </xf>
    <xf numFmtId="0" fontId="0" fillId="0" borderId="25" xfId="0" applyBorder="1" applyAlignment="1">
      <alignment wrapText="1"/>
    </xf>
    <xf numFmtId="0" fontId="26" fillId="17" borderId="3" xfId="0" applyFont="1" applyFill="1" applyBorder="1" applyAlignment="1">
      <alignment horizontal="left" vertical="top" wrapText="1"/>
    </xf>
    <xf numFmtId="0" fontId="82" fillId="0" borderId="3" xfId="0" applyFont="1" applyBorder="1" applyAlignment="1">
      <alignment vertical="center" wrapText="1"/>
    </xf>
    <xf numFmtId="0" fontId="0" fillId="0" borderId="75" xfId="0" applyBorder="1" applyAlignment="1">
      <alignment wrapText="1"/>
    </xf>
    <xf numFmtId="49" fontId="30" fillId="0" borderId="57" xfId="0" quotePrefix="1" applyNumberFormat="1" applyFont="1" applyBorder="1" applyAlignment="1">
      <alignment horizontal="center" vertical="center" wrapText="1"/>
    </xf>
    <xf numFmtId="49" fontId="30" fillId="0" borderId="24" xfId="0" quotePrefix="1" applyNumberFormat="1" applyFont="1" applyBorder="1" applyAlignment="1">
      <alignment horizontal="center" vertical="center" wrapText="1"/>
    </xf>
    <xf numFmtId="3" fontId="17" fillId="0" borderId="3" xfId="0" applyNumberFormat="1" applyFont="1" applyBorder="1" applyAlignment="1">
      <alignment horizontal="center" vertical="top"/>
    </xf>
    <xf numFmtId="3" fontId="19" fillId="0" borderId="7" xfId="0" applyNumberFormat="1" applyFont="1" applyBorder="1" applyAlignment="1">
      <alignment horizontal="left" vertical="top"/>
    </xf>
    <xf numFmtId="49" fontId="30" fillId="0" borderId="3" xfId="0" quotePrefix="1" applyNumberFormat="1" applyFont="1" applyBorder="1" applyAlignment="1">
      <alignment horizontal="center" vertical="center" wrapText="1"/>
    </xf>
    <xf numFmtId="0" fontId="0" fillId="0" borderId="3" xfId="0" applyBorder="1" applyAlignment="1">
      <alignment vertical="center" wrapText="1"/>
    </xf>
    <xf numFmtId="49" fontId="30" fillId="0" borderId="7" xfId="0" quotePrefix="1" applyNumberFormat="1" applyFont="1" applyBorder="1" applyAlignment="1">
      <alignment horizontal="center" vertical="center" wrapText="1"/>
    </xf>
    <xf numFmtId="0" fontId="28" fillId="0" borderId="3" xfId="1" applyFont="1" applyBorder="1" applyAlignment="1">
      <alignment horizontal="left" vertical="top" wrapText="1"/>
    </xf>
    <xf numFmtId="165" fontId="22" fillId="13" borderId="3" xfId="0" applyNumberFormat="1" applyFont="1" applyFill="1" applyBorder="1" applyAlignment="1" applyProtection="1">
      <alignment horizontal="right" vertical="top" wrapText="1"/>
      <protection locked="0"/>
    </xf>
    <xf numFmtId="9" fontId="27" fillId="3" borderId="6" xfId="5" applyFont="1" applyFill="1" applyBorder="1" applyAlignment="1" applyProtection="1">
      <alignment vertical="top"/>
    </xf>
    <xf numFmtId="0" fontId="1" fillId="0" borderId="0" xfId="7" applyAlignment="1">
      <alignment wrapText="1"/>
    </xf>
    <xf numFmtId="0" fontId="84" fillId="0" borderId="0" xfId="7" applyFont="1" applyAlignment="1">
      <alignment horizontal="center" vertical="center" wrapText="1"/>
    </xf>
    <xf numFmtId="0" fontId="84" fillId="0" borderId="0" xfId="7" applyFont="1" applyAlignment="1">
      <alignment wrapText="1"/>
    </xf>
    <xf numFmtId="0" fontId="1" fillId="0" borderId="0" xfId="7"/>
    <xf numFmtId="166" fontId="39" fillId="0" borderId="3" xfId="8" applyFont="1" applyBorder="1" applyAlignment="1">
      <alignment horizontal="center" vertical="center" wrapText="1"/>
    </xf>
    <xf numFmtId="166" fontId="86" fillId="0" borderId="3" xfId="8" applyFont="1" applyBorder="1" applyAlignment="1">
      <alignment horizontal="center" vertical="center" wrapText="1"/>
    </xf>
    <xf numFmtId="166" fontId="45" fillId="0" borderId="3" xfId="8" applyFont="1" applyBorder="1" applyAlignment="1">
      <alignment horizontal="center" vertical="center" wrapText="1"/>
    </xf>
    <xf numFmtId="37" fontId="45" fillId="0" borderId="3" xfId="8" applyNumberFormat="1" applyFont="1" applyBorder="1" applyAlignment="1">
      <alignment horizontal="center" vertical="center" wrapText="1"/>
    </xf>
    <xf numFmtId="37" fontId="87" fillId="0" borderId="3" xfId="8" applyNumberFormat="1" applyFont="1" applyBorder="1" applyAlignment="1">
      <alignment horizontal="center" vertical="center" wrapText="1"/>
    </xf>
    <xf numFmtId="37" fontId="22" fillId="0" borderId="3" xfId="8" applyNumberFormat="1" applyFont="1" applyBorder="1" applyAlignment="1">
      <alignment horizontal="center" wrapText="1"/>
    </xf>
    <xf numFmtId="166" fontId="12" fillId="0" borderId="3" xfId="8" applyFont="1" applyBorder="1" applyAlignment="1">
      <alignment horizontal="center" vertical="center" wrapText="1"/>
    </xf>
    <xf numFmtId="166" fontId="12" fillId="0" borderId="3" xfId="8" applyFont="1" applyBorder="1"/>
    <xf numFmtId="166" fontId="85" fillId="5" borderId="7" xfId="8" applyFont="1" applyFill="1" applyBorder="1" applyAlignment="1">
      <alignment horizontal="right" vertical="top"/>
    </xf>
    <xf numFmtId="0" fontId="27" fillId="3" borderId="3" xfId="0" applyFont="1" applyFill="1" applyBorder="1" applyAlignment="1">
      <alignment horizontal="left" vertical="center" wrapText="1"/>
    </xf>
    <xf numFmtId="0" fontId="37" fillId="3" borderId="0" xfId="0" applyFont="1" applyFill="1" applyAlignment="1">
      <alignment horizontal="left" vertical="top" wrapText="1"/>
    </xf>
    <xf numFmtId="0" fontId="26" fillId="9" borderId="0" xfId="0" applyFont="1" applyFill="1" applyAlignment="1" applyProtection="1">
      <alignment vertical="top" wrapText="1"/>
      <protection locked="0"/>
    </xf>
    <xf numFmtId="0" fontId="26" fillId="0" borderId="0" xfId="0" applyFont="1" applyAlignment="1">
      <alignment vertical="top" wrapText="1"/>
    </xf>
    <xf numFmtId="4" fontId="22" fillId="9" borderId="3" xfId="0" applyNumberFormat="1" applyFont="1" applyFill="1" applyBorder="1" applyAlignment="1" applyProtection="1">
      <alignment horizontal="center" vertical="top" wrapText="1"/>
      <protection locked="0"/>
    </xf>
    <xf numFmtId="0" fontId="27" fillId="3" borderId="3" xfId="0" applyFont="1" applyFill="1" applyBorder="1" applyAlignment="1">
      <alignment vertical="top" wrapText="1"/>
    </xf>
    <xf numFmtId="0" fontId="26" fillId="0" borderId="0" xfId="0" applyFont="1" applyAlignment="1">
      <alignment horizontal="left" vertical="distributed"/>
    </xf>
    <xf numFmtId="3" fontId="26" fillId="0" borderId="4" xfId="0" applyNumberFormat="1" applyFont="1" applyBorder="1" applyAlignment="1">
      <alignment horizontal="left" vertical="distributed"/>
    </xf>
    <xf numFmtId="3" fontId="26" fillId="0" borderId="2" xfId="0" applyNumberFormat="1" applyFont="1" applyBorder="1" applyAlignment="1">
      <alignment horizontal="left" vertical="distributed"/>
    </xf>
    <xf numFmtId="3" fontId="26" fillId="0" borderId="5" xfId="0" applyNumberFormat="1" applyFont="1" applyBorder="1" applyAlignment="1">
      <alignment horizontal="left" vertical="distributed"/>
    </xf>
    <xf numFmtId="0" fontId="26" fillId="0" borderId="4" xfId="0" applyFont="1" applyBorder="1" applyAlignment="1">
      <alignment horizontal="left" vertical="distributed" wrapText="1"/>
    </xf>
    <xf numFmtId="0" fontId="26" fillId="0" borderId="2" xfId="0" applyFont="1" applyBorder="1" applyAlignment="1">
      <alignment horizontal="left" vertical="distributed" wrapText="1"/>
    </xf>
    <xf numFmtId="0" fontId="26" fillId="0" borderId="5" xfId="0" applyFont="1" applyBorder="1" applyAlignment="1">
      <alignment horizontal="left" vertical="distributed" wrapText="1"/>
    </xf>
    <xf numFmtId="0" fontId="26" fillId="0" borderId="0" xfId="0" applyFont="1" applyAlignment="1">
      <alignment horizontal="left" vertical="center"/>
    </xf>
    <xf numFmtId="0" fontId="41" fillId="0" borderId="0" xfId="0" applyFont="1" applyAlignment="1">
      <alignment horizontal="left" vertical="center" wrapText="1"/>
    </xf>
    <xf numFmtId="0" fontId="22" fillId="0" borderId="0" xfId="0" applyFont="1" applyAlignment="1">
      <alignment horizontal="left"/>
    </xf>
    <xf numFmtId="0" fontId="22" fillId="0" borderId="0" xfId="0" applyFont="1" applyAlignment="1">
      <alignment horizontal="left" vertical="distributed"/>
    </xf>
    <xf numFmtId="0" fontId="26" fillId="0" borderId="4" xfId="0" applyFont="1" applyBorder="1" applyAlignment="1">
      <alignment horizontal="left" vertical="distributed"/>
    </xf>
    <xf numFmtId="0" fontId="26" fillId="0" borderId="2" xfId="0" applyFont="1" applyBorder="1" applyAlignment="1">
      <alignment horizontal="left" vertical="distributed"/>
    </xf>
    <xf numFmtId="0" fontId="26" fillId="0" borderId="5" xfId="0" applyFont="1" applyBorder="1" applyAlignment="1">
      <alignment horizontal="left" vertical="distributed"/>
    </xf>
    <xf numFmtId="0" fontId="35" fillId="0" borderId="27" xfId="0" applyFont="1" applyBorder="1" applyAlignment="1">
      <alignment vertical="center"/>
    </xf>
    <xf numFmtId="0" fontId="35" fillId="0" borderId="28" xfId="0" applyFont="1" applyBorder="1" applyAlignment="1">
      <alignment vertical="center"/>
    </xf>
    <xf numFmtId="0" fontId="35" fillId="0" borderId="36" xfId="0" applyFont="1" applyBorder="1" applyAlignment="1">
      <alignment vertical="center"/>
    </xf>
    <xf numFmtId="0" fontId="35" fillId="0" borderId="43" xfId="0" applyFont="1" applyBorder="1" applyAlignment="1">
      <alignment vertical="center"/>
    </xf>
    <xf numFmtId="0" fontId="35" fillId="0" borderId="44" xfId="0" applyFont="1" applyBorder="1" applyAlignment="1">
      <alignment vertical="center"/>
    </xf>
    <xf numFmtId="0" fontId="35" fillId="0" borderId="27" xfId="0" applyFont="1" applyBorder="1" applyAlignment="1">
      <alignment vertical="center" wrapText="1"/>
    </xf>
    <xf numFmtId="0" fontId="35" fillId="0" borderId="35" xfId="0" applyFont="1" applyBorder="1" applyAlignment="1">
      <alignment vertical="center"/>
    </xf>
    <xf numFmtId="0" fontId="35" fillId="0" borderId="74" xfId="0" applyFont="1" applyBorder="1" applyAlignment="1">
      <alignment vertical="center"/>
    </xf>
    <xf numFmtId="0" fontId="35" fillId="0" borderId="15" xfId="0" applyFont="1" applyBorder="1" applyAlignment="1">
      <alignment vertical="center"/>
    </xf>
    <xf numFmtId="0" fontId="35" fillId="0" borderId="66" xfId="0" applyFont="1" applyBorder="1" applyAlignment="1">
      <alignment vertical="center"/>
    </xf>
    <xf numFmtId="0" fontId="35" fillId="0" borderId="67" xfId="0" applyFont="1" applyBorder="1" applyAlignment="1">
      <alignment vertical="center"/>
    </xf>
    <xf numFmtId="0" fontId="35" fillId="0" borderId="66" xfId="0" applyFont="1" applyBorder="1" applyAlignment="1">
      <alignment horizontal="center" vertical="center" wrapText="1"/>
    </xf>
    <xf numFmtId="0" fontId="35" fillId="0" borderId="75" xfId="0" applyFont="1" applyBorder="1" applyAlignment="1">
      <alignment horizontal="center" vertical="center" wrapText="1"/>
    </xf>
    <xf numFmtId="0" fontId="35" fillId="0" borderId="76" xfId="0" applyFont="1" applyBorder="1" applyAlignment="1">
      <alignment horizontal="center" vertical="center" wrapText="1"/>
    </xf>
    <xf numFmtId="0" fontId="33"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5" fillId="0" borderId="47" xfId="0" applyFont="1" applyBorder="1" applyAlignment="1">
      <alignment vertical="center"/>
    </xf>
    <xf numFmtId="0" fontId="35" fillId="0" borderId="48" xfId="0" applyFont="1" applyBorder="1" applyAlignment="1">
      <alignment vertical="center"/>
    </xf>
    <xf numFmtId="0" fontId="35" fillId="0" borderId="58" xfId="0" applyFont="1" applyBorder="1" applyAlignment="1">
      <alignment vertical="center"/>
    </xf>
    <xf numFmtId="0" fontId="35" fillId="0" borderId="71" xfId="0" applyFont="1" applyBorder="1" applyAlignment="1">
      <alignment vertical="center"/>
    </xf>
    <xf numFmtId="0" fontId="34" fillId="0" borderId="0" xfId="0" applyFont="1" applyAlignment="1">
      <alignment horizontal="center" vertical="center"/>
    </xf>
    <xf numFmtId="0" fontId="35"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xf>
    <xf numFmtId="0" fontId="35" fillId="0" borderId="14" xfId="0" applyFont="1" applyBorder="1" applyAlignment="1">
      <alignment horizontal="center" vertical="center"/>
    </xf>
    <xf numFmtId="0" fontId="35" fillId="0" borderId="18" xfId="0" applyFont="1" applyBorder="1" applyAlignment="1">
      <alignment vertical="center"/>
    </xf>
    <xf numFmtId="0" fontId="35" fillId="0" borderId="19" xfId="0" applyFont="1" applyBorder="1" applyAlignment="1">
      <alignment vertical="center"/>
    </xf>
    <xf numFmtId="0" fontId="35" fillId="0" borderId="20" xfId="0" applyFont="1" applyBorder="1" applyAlignment="1">
      <alignment vertical="center"/>
    </xf>
    <xf numFmtId="0" fontId="35" fillId="0" borderId="47" xfId="0" applyFont="1" applyBorder="1" applyAlignment="1">
      <alignment vertical="center" wrapText="1"/>
    </xf>
    <xf numFmtId="0" fontId="35" fillId="0" borderId="49" xfId="0" applyFont="1" applyBorder="1" applyAlignment="1">
      <alignment vertical="center"/>
    </xf>
    <xf numFmtId="0" fontId="35" fillId="0" borderId="51" xfId="0" applyFont="1" applyBorder="1" applyAlignment="1">
      <alignment vertical="center"/>
    </xf>
    <xf numFmtId="0" fontId="35" fillId="0" borderId="52" xfId="0" applyFont="1" applyBorder="1" applyAlignment="1">
      <alignment vertical="center"/>
    </xf>
    <xf numFmtId="0" fontId="35" fillId="0" borderId="18" xfId="0" applyFont="1" applyBorder="1" applyAlignment="1">
      <alignment vertical="center" wrapText="1"/>
    </xf>
    <xf numFmtId="0" fontId="46" fillId="0" borderId="3" xfId="0" applyFont="1" applyBorder="1" applyAlignment="1">
      <alignment vertical="top" wrapText="1"/>
    </xf>
    <xf numFmtId="0" fontId="46" fillId="0" borderId="3" xfId="0" applyFont="1" applyBorder="1" applyAlignment="1">
      <alignment vertical="center"/>
    </xf>
    <xf numFmtId="0" fontId="46" fillId="0" borderId="3" xfId="0" applyFont="1" applyBorder="1" applyAlignment="1">
      <alignment vertical="center" wrapText="1"/>
    </xf>
    <xf numFmtId="0" fontId="15" fillId="0" borderId="66" xfId="0" applyFont="1" applyBorder="1" applyAlignment="1">
      <alignment vertical="center"/>
    </xf>
    <xf numFmtId="0" fontId="15" fillId="0" borderId="67" xfId="0" applyFont="1" applyBorder="1" applyAlignment="1">
      <alignment vertical="center"/>
    </xf>
    <xf numFmtId="0" fontId="27" fillId="0" borderId="0" xfId="1" applyFont="1" applyAlignment="1">
      <alignment horizontal="left" vertical="top"/>
    </xf>
    <xf numFmtId="4" fontId="26" fillId="0" borderId="3" xfId="1" applyNumberFormat="1" applyFont="1" applyBorder="1" applyAlignment="1">
      <alignment horizontal="center" vertical="center" wrapText="1"/>
    </xf>
    <xf numFmtId="0" fontId="26" fillId="0" borderId="3" xfId="1" applyFont="1" applyBorder="1" applyAlignment="1">
      <alignment horizontal="left" vertical="top"/>
    </xf>
    <xf numFmtId="0" fontId="22" fillId="0" borderId="3" xfId="1" applyFont="1" applyBorder="1" applyAlignment="1">
      <alignment horizontal="left" vertical="top"/>
    </xf>
    <xf numFmtId="0" fontId="26" fillId="3" borderId="3" xfId="1" applyFont="1" applyFill="1" applyBorder="1" applyAlignment="1">
      <alignment horizontal="left" vertical="top"/>
    </xf>
    <xf numFmtId="0" fontId="22" fillId="3" borderId="3" xfId="1" applyFont="1" applyFill="1" applyBorder="1" applyAlignment="1">
      <alignment horizontal="left" vertical="top"/>
    </xf>
    <xf numFmtId="4" fontId="26" fillId="0" borderId="8" xfId="1" applyNumberFormat="1" applyFont="1" applyBorder="1" applyAlignment="1">
      <alignment horizontal="center" vertical="center" wrapText="1"/>
    </xf>
    <xf numFmtId="4" fontId="26" fillId="0" borderId="7" xfId="1" applyNumberFormat="1" applyFont="1" applyBorder="1" applyAlignment="1">
      <alignment horizontal="center" vertical="center" wrapText="1"/>
    </xf>
    <xf numFmtId="0" fontId="26" fillId="0" borderId="8" xfId="1" applyFont="1" applyBorder="1" applyAlignment="1">
      <alignment horizontal="center" vertical="center" wrapText="1"/>
    </xf>
    <xf numFmtId="0" fontId="26" fillId="0" borderId="7" xfId="1" applyFont="1" applyBorder="1" applyAlignment="1">
      <alignment horizontal="center" vertical="center" wrapText="1"/>
    </xf>
    <xf numFmtId="49" fontId="26" fillId="0" borderId="8" xfId="1" applyNumberFormat="1" applyFont="1" applyBorder="1" applyAlignment="1">
      <alignment vertical="center"/>
    </xf>
    <xf numFmtId="49" fontId="26" fillId="0" borderId="7" xfId="1" applyNumberFormat="1" applyFont="1" applyBorder="1" applyAlignment="1">
      <alignment vertical="center"/>
    </xf>
    <xf numFmtId="9" fontId="17" fillId="0" borderId="6" xfId="5" applyFont="1" applyBorder="1" applyAlignment="1">
      <alignment horizontal="center" vertical="top"/>
    </xf>
    <xf numFmtId="9" fontId="17" fillId="0" borderId="0" xfId="5" applyFont="1" applyAlignment="1">
      <alignment horizontal="center" vertical="top"/>
    </xf>
    <xf numFmtId="9" fontId="32" fillId="0" borderId="6" xfId="5" applyFont="1" applyBorder="1" applyAlignment="1" applyProtection="1">
      <alignment horizontal="center" vertical="top"/>
    </xf>
    <xf numFmtId="9" fontId="32" fillId="0" borderId="0" xfId="5" applyFont="1" applyBorder="1" applyAlignment="1" applyProtection="1">
      <alignment horizontal="center" vertical="top"/>
    </xf>
    <xf numFmtId="0" fontId="26" fillId="3" borderId="4" xfId="1" applyFont="1" applyFill="1" applyBorder="1" applyAlignment="1">
      <alignment horizontal="left" vertical="top" wrapText="1"/>
    </xf>
    <xf numFmtId="0" fontId="26" fillId="3" borderId="2" xfId="1" applyFont="1" applyFill="1" applyBorder="1" applyAlignment="1">
      <alignment horizontal="left" vertical="top" wrapText="1"/>
    </xf>
    <xf numFmtId="0" fontId="26" fillId="3" borderId="5" xfId="1" applyFont="1" applyFill="1" applyBorder="1" applyAlignment="1">
      <alignment horizontal="left" vertical="top" wrapText="1"/>
    </xf>
    <xf numFmtId="0" fontId="17" fillId="0" borderId="3" xfId="0" applyFont="1" applyBorder="1" applyAlignment="1">
      <alignment horizontal="left" vertical="top" wrapText="1"/>
    </xf>
    <xf numFmtId="0" fontId="13" fillId="0" borderId="3" xfId="0" applyFont="1" applyBorder="1" applyAlignment="1">
      <alignment horizontal="left" vertical="top" wrapText="1"/>
    </xf>
    <xf numFmtId="0" fontId="20" fillId="0" borderId="4" xfId="0" applyFont="1" applyBorder="1" applyAlignment="1">
      <alignment horizontal="left" vertical="top" wrapText="1"/>
    </xf>
    <xf numFmtId="0" fontId="20" fillId="0" borderId="5" xfId="0" applyFont="1" applyBorder="1" applyAlignment="1">
      <alignment horizontal="left" vertical="top" wrapText="1"/>
    </xf>
    <xf numFmtId="0" fontId="15" fillId="0" borderId="0" xfId="0" applyFont="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6" fillId="0" borderId="4" xfId="0" applyFont="1" applyBorder="1" applyAlignment="1">
      <alignment horizontal="right" vertical="top" wrapText="1"/>
    </xf>
    <xf numFmtId="0" fontId="16" fillId="0" borderId="5" xfId="0" applyFont="1" applyBorder="1" applyAlignment="1">
      <alignment horizontal="right" vertical="top" wrapText="1"/>
    </xf>
    <xf numFmtId="4" fontId="15" fillId="0" borderId="3" xfId="0" applyNumberFormat="1" applyFont="1" applyBorder="1" applyAlignment="1">
      <alignment horizontal="right" vertical="center" wrapText="1"/>
    </xf>
    <xf numFmtId="4" fontId="15" fillId="0" borderId="3" xfId="0" applyNumberFormat="1" applyFont="1" applyBorder="1" applyAlignment="1">
      <alignment horizontal="center" vertical="center" wrapText="1"/>
    </xf>
    <xf numFmtId="3" fontId="15" fillId="0" borderId="4" xfId="0" applyNumberFormat="1" applyFont="1" applyBorder="1" applyAlignment="1">
      <alignment horizontal="left" vertical="top"/>
    </xf>
    <xf numFmtId="3" fontId="15" fillId="0" borderId="2" xfId="0" applyNumberFormat="1" applyFont="1" applyBorder="1" applyAlignment="1">
      <alignment horizontal="left" vertical="top"/>
    </xf>
    <xf numFmtId="3" fontId="15" fillId="0" borderId="5" xfId="0" applyNumberFormat="1" applyFont="1" applyBorder="1" applyAlignment="1">
      <alignment horizontal="left" vertical="top"/>
    </xf>
    <xf numFmtId="0" fontId="15" fillId="0" borderId="0" xfId="0" applyFont="1" applyAlignment="1">
      <alignment horizontal="left" vertical="top"/>
    </xf>
    <xf numFmtId="4" fontId="15" fillId="0" borderId="8"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0" fontId="17" fillId="0" borderId="3" xfId="0" applyFont="1" applyBorder="1" applyAlignment="1">
      <alignment horizontal="left" vertical="center" wrapText="1"/>
    </xf>
    <xf numFmtId="4" fontId="15" fillId="0" borderId="6" xfId="0" applyNumberFormat="1" applyFont="1" applyBorder="1" applyAlignment="1">
      <alignment horizontal="center" vertical="center"/>
    </xf>
    <xf numFmtId="4" fontId="15" fillId="0" borderId="0" xfId="0" applyNumberFormat="1" applyFont="1" applyAlignment="1">
      <alignment horizontal="center" vertical="center"/>
    </xf>
    <xf numFmtId="4" fontId="15" fillId="0" borderId="4"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3" fontId="15" fillId="0" borderId="7" xfId="0" applyNumberFormat="1" applyFont="1" applyBorder="1" applyAlignment="1">
      <alignment horizontal="left" vertical="top" wrapText="1"/>
    </xf>
    <xf numFmtId="3" fontId="15" fillId="0" borderId="3" xfId="0" applyNumberFormat="1" applyFont="1" applyBorder="1" applyAlignment="1">
      <alignment horizontal="left" vertical="top" wrapText="1"/>
    </xf>
    <xf numFmtId="3" fontId="15" fillId="0" borderId="4" xfId="0" applyNumberFormat="1" applyFont="1" applyBorder="1" applyAlignment="1">
      <alignment horizontal="center" vertical="top" wrapText="1"/>
    </xf>
    <xf numFmtId="3" fontId="15" fillId="0" borderId="2" xfId="0" applyNumberFormat="1" applyFont="1" applyBorder="1" applyAlignment="1">
      <alignment horizontal="center" vertical="top" wrapText="1"/>
    </xf>
    <xf numFmtId="3" fontId="15" fillId="0" borderId="5" xfId="0" applyNumberFormat="1" applyFont="1" applyBorder="1" applyAlignment="1">
      <alignment horizontal="center" vertical="top" wrapText="1"/>
    </xf>
    <xf numFmtId="0" fontId="27" fillId="3" borderId="0" xfId="0" applyFont="1" applyFill="1" applyAlignment="1">
      <alignment horizontal="left" vertical="center" wrapText="1"/>
    </xf>
    <xf numFmtId="0" fontId="17"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9" fillId="0" borderId="8" xfId="0" applyNumberFormat="1" applyFont="1" applyBorder="1" applyAlignment="1">
      <alignment horizontal="left" vertical="center" wrapText="1"/>
    </xf>
    <xf numFmtId="4" fontId="19" fillId="0" borderId="7" xfId="0" applyNumberFormat="1" applyFont="1" applyBorder="1" applyAlignment="1">
      <alignment horizontal="left" vertical="center" wrapText="1"/>
    </xf>
    <xf numFmtId="0" fontId="1" fillId="0" borderId="0" xfId="7" applyAlignment="1">
      <alignment horizontal="left" vertical="center" wrapText="1"/>
    </xf>
    <xf numFmtId="166" fontId="26" fillId="0" borderId="3" xfId="8" applyFont="1" applyBorder="1" applyAlignment="1">
      <alignment horizontal="center" vertical="center" wrapText="1"/>
    </xf>
    <xf numFmtId="166" fontId="85" fillId="0" borderId="3" xfId="8" applyFont="1" applyBorder="1" applyAlignment="1">
      <alignment horizontal="center" vertical="center" wrapText="1"/>
    </xf>
    <xf numFmtId="166" fontId="88" fillId="18" borderId="3" xfId="8" applyFont="1" applyFill="1" applyBorder="1" applyAlignment="1">
      <alignment horizontal="left" vertical="center" wrapText="1"/>
    </xf>
    <xf numFmtId="166" fontId="12" fillId="0" borderId="3" xfId="8" applyFont="1" applyBorder="1" applyAlignment="1">
      <alignment horizontal="center"/>
    </xf>
    <xf numFmtId="166" fontId="12" fillId="0" borderId="3" xfId="8" applyFont="1" applyBorder="1" applyAlignment="1">
      <alignment horizontal="center" vertical="center"/>
    </xf>
    <xf numFmtId="166" fontId="12" fillId="0" borderId="3" xfId="8" applyFont="1" applyBorder="1" applyAlignment="1">
      <alignment horizontal="left" vertical="center"/>
    </xf>
    <xf numFmtId="166" fontId="12" fillId="0" borderId="3" xfId="8" applyFont="1" applyBorder="1" applyAlignment="1">
      <alignment horizontal="left" vertical="center" wrapText="1"/>
    </xf>
    <xf numFmtId="0" fontId="27" fillId="3" borderId="4" xfId="0" applyFont="1" applyFill="1" applyBorder="1" applyAlignment="1">
      <alignment horizontal="left" vertical="center" wrapText="1"/>
    </xf>
    <xf numFmtId="0" fontId="27" fillId="3" borderId="2" xfId="0" applyFont="1" applyFill="1" applyBorder="1" applyAlignment="1">
      <alignment horizontal="left" vertical="center" wrapText="1"/>
    </xf>
    <xf numFmtId="0" fontId="27" fillId="3" borderId="5" xfId="0" applyFont="1" applyFill="1" applyBorder="1" applyAlignment="1">
      <alignment horizontal="left" vertical="center" wrapText="1"/>
    </xf>
    <xf numFmtId="0" fontId="90" fillId="0" borderId="3" xfId="9" applyFont="1" applyBorder="1" applyAlignment="1">
      <alignment horizontal="left" vertical="center"/>
    </xf>
    <xf numFmtId="0" fontId="24" fillId="0" borderId="3" xfId="0" applyFont="1" applyBorder="1"/>
    <xf numFmtId="0" fontId="24" fillId="0" borderId="3" xfId="0" applyFont="1" applyBorder="1" applyAlignment="1">
      <alignment horizontal="center" wrapText="1"/>
    </xf>
    <xf numFmtId="0" fontId="24" fillId="0" borderId="3" xfId="0" applyFont="1" applyBorder="1" applyAlignment="1">
      <alignment vertical="center" wrapText="1"/>
    </xf>
    <xf numFmtId="0" fontId="0" fillId="0" borderId="0" xfId="0" applyAlignment="1">
      <alignment wrapText="1"/>
    </xf>
    <xf numFmtId="0" fontId="24" fillId="0" borderId="3" xfId="0" applyFont="1" applyBorder="1" applyAlignment="1">
      <alignment vertical="center" wrapText="1"/>
    </xf>
    <xf numFmtId="0" fontId="24" fillId="0" borderId="3" xfId="0" applyFont="1" applyBorder="1" applyAlignment="1">
      <alignment vertical="center"/>
    </xf>
    <xf numFmtId="14" fontId="24" fillId="0" borderId="3" xfId="0" applyNumberFormat="1" applyFont="1" applyBorder="1" applyAlignment="1">
      <alignment vertical="center" wrapText="1"/>
    </xf>
    <xf numFmtId="0" fontId="91" fillId="0" borderId="3" xfId="0" applyFont="1" applyBorder="1" applyAlignment="1">
      <alignment vertical="center" wrapText="1"/>
    </xf>
    <xf numFmtId="0" fontId="24" fillId="0" borderId="3" xfId="0" applyFont="1" applyBorder="1" applyAlignment="1">
      <alignment horizontal="left" vertical="top" wrapText="1"/>
    </xf>
    <xf numFmtId="4" fontId="28" fillId="10" borderId="0" xfId="1" applyNumberFormat="1" applyFont="1" applyFill="1" applyAlignment="1">
      <alignment horizontal="right" vertical="top"/>
    </xf>
    <xf numFmtId="4" fontId="14" fillId="12" borderId="3" xfId="0" applyNumberFormat="1" applyFont="1" applyFill="1" applyBorder="1" applyAlignment="1" applyProtection="1">
      <alignment horizontal="right" vertical="top"/>
      <protection locked="0"/>
    </xf>
    <xf numFmtId="4" fontId="21" fillId="12" borderId="3" xfId="0" applyNumberFormat="1" applyFont="1" applyFill="1" applyBorder="1" applyAlignment="1" applyProtection="1">
      <alignment horizontal="right" vertical="top"/>
      <protection locked="0"/>
    </xf>
  </cellXfs>
  <cellStyles count="10">
    <cellStyle name="Comma 2" xfId="8" xr:uid="{CF243284-B70B-49DA-8462-088D9E25D328}"/>
    <cellStyle name="Hyperlink" xfId="9" builtinId="8"/>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Normal 4 2" xfId="7" xr:uid="{A180C174-277F-43E4-82D8-F87835083814}"/>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43A4438C-C4B4-4ECA-8D40-19B18DD0E1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Z:\P%204%20mobilitate%20urbana\V4%20Corrigendum%203\MRJ%20v4\anexe%20v4%20MRJ\Model%20K%20%20-%20Macheta%20financiar&#259;%20MRJ%20v4.xlsx" TargetMode="External"/><Relationship Id="rId1" Type="http://schemas.openxmlformats.org/officeDocument/2006/relationships/externalLinkPath" Target="/P%204%20mobilitate%20urbana/V4%20Corrigendum%203/MRJ%20v4/anexe%20v4%20MRJ/Model%20K%20%20-%20Macheta%20financiar&#259;%20MRJ%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Date proiect"/>
      <sheetName val="2-Situatii Financiare"/>
      <sheetName val="3- Matricea de corelare BP-DGI"/>
      <sheetName val="4- Calcule buget"/>
      <sheetName val="5-Buget_cerere"/>
      <sheetName val="6- Detaliere Buget"/>
      <sheetName val="7-Plan investitional"/>
      <sheetName val="8-Export SMIS"/>
      <sheetName val="9 - Buget Sintetic"/>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tabSelected="1" topLeftCell="A22" zoomScale="120" zoomScaleNormal="120" workbookViewId="0">
      <selection activeCell="L43" sqref="L43"/>
    </sheetView>
  </sheetViews>
  <sheetFormatPr defaultColWidth="8.85546875" defaultRowHeight="12" x14ac:dyDescent="0.2"/>
  <cols>
    <col min="1" max="1" width="33.28515625" style="124" customWidth="1"/>
    <col min="2" max="2" width="26" style="124" customWidth="1"/>
    <col min="3" max="3" width="14.85546875" style="124" customWidth="1"/>
    <col min="4" max="4" width="13.140625" style="124" customWidth="1"/>
    <col min="5" max="16384" width="8.85546875" style="124"/>
  </cols>
  <sheetData>
    <row r="1" spans="1:8" x14ac:dyDescent="0.2">
      <c r="A1" s="468" t="s">
        <v>143</v>
      </c>
      <c r="B1" s="468"/>
      <c r="C1" s="468"/>
      <c r="D1" s="468"/>
      <c r="E1" s="468"/>
      <c r="F1" s="468"/>
    </row>
    <row r="2" spans="1:8" ht="12.75" thickBot="1" x14ac:dyDescent="0.25"/>
    <row r="3" spans="1:8" x14ac:dyDescent="0.2">
      <c r="A3" s="125" t="s">
        <v>311</v>
      </c>
    </row>
    <row r="4" spans="1:8" ht="28.9" customHeight="1" x14ac:dyDescent="0.2">
      <c r="A4" s="469" t="s">
        <v>537</v>
      </c>
      <c r="B4" s="469"/>
      <c r="C4" s="469"/>
      <c r="D4" s="126"/>
      <c r="E4" s="127"/>
      <c r="F4" s="127"/>
    </row>
    <row r="5" spans="1:8" ht="38.25" customHeight="1" x14ac:dyDescent="0.2">
      <c r="A5" s="470" t="s">
        <v>482</v>
      </c>
      <c r="B5" s="470"/>
      <c r="C5" s="470"/>
      <c r="D5" s="470"/>
      <c r="E5" s="470"/>
      <c r="F5" s="470"/>
      <c r="G5" s="470"/>
    </row>
    <row r="6" spans="1:8" ht="18" customHeight="1" x14ac:dyDescent="0.2">
      <c r="A6" s="470" t="s">
        <v>483</v>
      </c>
      <c r="B6" s="470"/>
      <c r="C6" s="470"/>
      <c r="D6" s="470"/>
      <c r="E6" s="470"/>
      <c r="F6" s="470"/>
      <c r="G6" s="470"/>
    </row>
    <row r="7" spans="1:8" ht="15" customHeight="1" x14ac:dyDescent="0.2">
      <c r="A7" s="470" t="s">
        <v>498</v>
      </c>
      <c r="B7" s="470"/>
      <c r="C7" s="470"/>
      <c r="D7" s="470"/>
      <c r="E7" s="470"/>
      <c r="F7" s="470"/>
      <c r="G7" s="470"/>
    </row>
    <row r="8" spans="1:8" ht="19.149999999999999" customHeight="1" x14ac:dyDescent="0.2">
      <c r="A8" s="128"/>
      <c r="B8" s="128"/>
      <c r="C8" s="128"/>
      <c r="D8" s="129"/>
      <c r="E8" s="129"/>
      <c r="F8" s="129"/>
      <c r="G8" s="130"/>
      <c r="H8" s="130"/>
    </row>
    <row r="9" spans="1:8" ht="24.6" customHeight="1" x14ac:dyDescent="0.2">
      <c r="A9" s="242" t="s">
        <v>140</v>
      </c>
      <c r="B9" s="471" t="s">
        <v>538</v>
      </c>
      <c r="C9" s="471"/>
      <c r="D9" s="471"/>
      <c r="E9" s="471"/>
      <c r="F9" s="471"/>
      <c r="G9" s="471"/>
      <c r="H9" s="126"/>
    </row>
    <row r="10" spans="1:8" x14ac:dyDescent="0.2">
      <c r="A10" s="200"/>
      <c r="B10" s="132"/>
      <c r="C10" s="131"/>
      <c r="D10" s="131"/>
      <c r="E10" s="131"/>
      <c r="F10" s="131"/>
      <c r="G10" s="131"/>
      <c r="H10" s="131"/>
    </row>
    <row r="11" spans="1:8" ht="39" customHeight="1" x14ac:dyDescent="0.2">
      <c r="A11" s="242" t="s">
        <v>141</v>
      </c>
      <c r="B11" s="471"/>
      <c r="C11" s="471"/>
      <c r="D11" s="471"/>
      <c r="E11" s="471"/>
      <c r="F11" s="471"/>
      <c r="G11" s="471"/>
      <c r="H11" s="126"/>
    </row>
    <row r="12" spans="1:8" x14ac:dyDescent="0.2">
      <c r="A12" s="201"/>
      <c r="B12" s="132"/>
      <c r="C12" s="131"/>
      <c r="D12" s="131"/>
      <c r="E12" s="131"/>
      <c r="F12" s="131"/>
      <c r="G12" s="131"/>
      <c r="H12" s="131"/>
    </row>
    <row r="13" spans="1:8" ht="22.9" customHeight="1" x14ac:dyDescent="0.2">
      <c r="A13" s="242" t="s">
        <v>122</v>
      </c>
      <c r="B13" s="244"/>
      <c r="C13" s="131"/>
      <c r="D13" s="131"/>
      <c r="E13" s="131"/>
      <c r="F13" s="131"/>
      <c r="G13" s="131"/>
      <c r="H13" s="131"/>
    </row>
    <row r="14" spans="1:8" x14ac:dyDescent="0.2">
      <c r="A14" s="201"/>
      <c r="B14" s="132"/>
      <c r="C14" s="131"/>
      <c r="D14" s="131"/>
      <c r="E14" s="131"/>
      <c r="F14" s="131"/>
      <c r="G14" s="131"/>
      <c r="H14" s="131"/>
    </row>
    <row r="15" spans="1:8" ht="22.15" customHeight="1" x14ac:dyDescent="0.2">
      <c r="A15" s="242" t="s">
        <v>142</v>
      </c>
      <c r="B15" s="452">
        <v>4.9725999999999999</v>
      </c>
      <c r="C15" s="131"/>
      <c r="D15" s="131"/>
      <c r="E15" s="131"/>
      <c r="F15" s="131"/>
      <c r="G15" s="131"/>
      <c r="H15" s="131"/>
    </row>
    <row r="16" spans="1:8" x14ac:dyDescent="0.2">
      <c r="B16" s="133"/>
      <c r="C16" s="133"/>
      <c r="D16" s="134"/>
      <c r="E16" s="134"/>
      <c r="F16" s="134"/>
      <c r="G16" s="134"/>
      <c r="H16" s="130"/>
    </row>
    <row r="17" spans="1:12" ht="33.6" customHeight="1" x14ac:dyDescent="0.2">
      <c r="A17" s="242" t="s">
        <v>339</v>
      </c>
      <c r="B17" s="243">
        <v>2023</v>
      </c>
      <c r="C17" s="472" t="s">
        <v>351</v>
      </c>
      <c r="D17" s="472"/>
      <c r="E17" s="472"/>
      <c r="F17" s="472"/>
      <c r="G17" s="472"/>
      <c r="H17" s="130"/>
    </row>
    <row r="18" spans="1:12" ht="44.45" customHeight="1" x14ac:dyDescent="0.2">
      <c r="A18" s="239" t="s">
        <v>123</v>
      </c>
      <c r="B18" s="240"/>
      <c r="C18" s="472" t="s">
        <v>349</v>
      </c>
      <c r="D18" s="472"/>
      <c r="E18" s="472"/>
      <c r="F18" s="472"/>
      <c r="G18" s="472"/>
      <c r="H18" s="241"/>
      <c r="I18" s="241"/>
      <c r="J18" s="241"/>
      <c r="K18" s="241"/>
      <c r="L18" s="241"/>
    </row>
    <row r="19" spans="1:12" ht="55.15" customHeight="1" x14ac:dyDescent="0.2">
      <c r="A19" s="239" t="s">
        <v>124</v>
      </c>
      <c r="B19" s="244"/>
      <c r="C19" s="472" t="s">
        <v>352</v>
      </c>
      <c r="D19" s="472"/>
      <c r="E19" s="472"/>
      <c r="F19" s="472"/>
      <c r="G19" s="472"/>
      <c r="H19" s="241"/>
      <c r="I19" s="241"/>
      <c r="J19" s="241"/>
      <c r="K19" s="241"/>
      <c r="L19" s="241"/>
    </row>
    <row r="21" spans="1:12" s="135" customFormat="1" x14ac:dyDescent="0.2"/>
    <row r="22" spans="1:12" x14ac:dyDescent="0.2">
      <c r="A22" s="135"/>
    </row>
    <row r="23" spans="1:12" x14ac:dyDescent="0.2">
      <c r="A23" s="135"/>
    </row>
    <row r="24" spans="1:12" x14ac:dyDescent="0.2">
      <c r="A24" s="135"/>
    </row>
    <row r="25" spans="1:12" x14ac:dyDescent="0.2">
      <c r="A25" s="135"/>
    </row>
    <row r="29" spans="1:12" s="163" customFormat="1" ht="26.45" customHeight="1" x14ac:dyDescent="0.2">
      <c r="A29" s="164" t="s">
        <v>307</v>
      </c>
      <c r="B29" s="467" t="s">
        <v>308</v>
      </c>
      <c r="C29" s="467"/>
      <c r="D29" s="467"/>
      <c r="E29" s="467"/>
      <c r="F29" s="467"/>
      <c r="G29" s="467"/>
      <c r="H29" s="467"/>
      <c r="I29" s="467"/>
    </row>
    <row r="30" spans="1:12" s="163" customFormat="1" ht="15" customHeight="1" x14ac:dyDescent="0.2">
      <c r="A30" s="164" t="s">
        <v>305</v>
      </c>
      <c r="B30" s="467" t="s">
        <v>340</v>
      </c>
      <c r="C30" s="467"/>
      <c r="D30" s="467"/>
      <c r="E30" s="467"/>
      <c r="F30" s="467"/>
      <c r="G30" s="467"/>
      <c r="H30" s="467"/>
      <c r="I30" s="467"/>
    </row>
    <row r="31" spans="1:12" s="163" customFormat="1" ht="58.9" customHeight="1" x14ac:dyDescent="0.2">
      <c r="A31" s="164" t="s">
        <v>306</v>
      </c>
      <c r="B31" s="467" t="s">
        <v>348</v>
      </c>
      <c r="C31" s="467"/>
      <c r="D31" s="467"/>
      <c r="E31" s="467"/>
      <c r="F31" s="467"/>
      <c r="G31" s="467"/>
      <c r="H31" s="467"/>
      <c r="I31" s="467"/>
    </row>
    <row r="32" spans="1:12" ht="21.75" customHeight="1" x14ac:dyDescent="0.2">
      <c r="A32" s="164" t="s">
        <v>562</v>
      </c>
      <c r="B32" s="588" t="s">
        <v>563</v>
      </c>
      <c r="C32" s="589"/>
      <c r="D32" s="589"/>
      <c r="E32" s="589"/>
      <c r="F32" s="589"/>
      <c r="G32" s="589"/>
      <c r="H32" s="589"/>
      <c r="I32" s="590"/>
    </row>
    <row r="33" spans="1:9" ht="45" customHeight="1" x14ac:dyDescent="0.2">
      <c r="A33" s="591" t="s">
        <v>564</v>
      </c>
      <c r="B33" s="467" t="s">
        <v>565</v>
      </c>
      <c r="C33" s="467"/>
      <c r="D33" s="467"/>
      <c r="E33" s="467"/>
      <c r="F33" s="467"/>
      <c r="G33" s="467"/>
      <c r="H33" s="467"/>
      <c r="I33" s="467"/>
    </row>
    <row r="34" spans="1:9" ht="12" customHeight="1" x14ac:dyDescent="0.2">
      <c r="A34" s="591" t="s">
        <v>566</v>
      </c>
      <c r="B34" s="467" t="s">
        <v>567</v>
      </c>
      <c r="C34" s="467"/>
      <c r="D34" s="467"/>
      <c r="E34" s="467"/>
      <c r="F34" s="467"/>
      <c r="G34" s="467"/>
      <c r="H34" s="467"/>
      <c r="I34" s="467"/>
    </row>
    <row r="35" spans="1:9" ht="32.450000000000003" customHeight="1" x14ac:dyDescent="0.2">
      <c r="A35" s="165" t="s">
        <v>330</v>
      </c>
      <c r="B35" s="467" t="s">
        <v>568</v>
      </c>
      <c r="C35" s="467"/>
      <c r="D35" s="467"/>
      <c r="E35" s="467"/>
      <c r="F35" s="467"/>
      <c r="G35" s="467"/>
      <c r="H35" s="467"/>
      <c r="I35" s="467"/>
    </row>
    <row r="36" spans="1:9" ht="21.6" customHeight="1" x14ac:dyDescent="0.2">
      <c r="A36" s="165" t="s">
        <v>309</v>
      </c>
      <c r="B36" s="467" t="s">
        <v>350</v>
      </c>
      <c r="C36" s="467"/>
      <c r="D36" s="467"/>
      <c r="E36" s="467"/>
      <c r="F36" s="467"/>
      <c r="G36" s="467"/>
      <c r="H36" s="467"/>
      <c r="I36" s="467"/>
    </row>
    <row r="37" spans="1:9" ht="21.6" customHeight="1" x14ac:dyDescent="0.2">
      <c r="A37" s="165" t="s">
        <v>569</v>
      </c>
      <c r="B37" s="588" t="s">
        <v>570</v>
      </c>
      <c r="C37" s="589"/>
      <c r="D37" s="589"/>
      <c r="E37" s="589"/>
      <c r="F37" s="589"/>
      <c r="G37" s="589"/>
      <c r="H37" s="589"/>
      <c r="I37" s="590"/>
    </row>
    <row r="38" spans="1:9" ht="28.9" customHeight="1" x14ac:dyDescent="0.2">
      <c r="A38" s="165" t="s">
        <v>571</v>
      </c>
      <c r="B38" s="588" t="s">
        <v>572</v>
      </c>
      <c r="C38" s="589"/>
      <c r="D38" s="589"/>
      <c r="E38" s="589"/>
      <c r="F38" s="589"/>
      <c r="G38" s="589"/>
      <c r="H38" s="589"/>
      <c r="I38" s="590"/>
    </row>
    <row r="39" spans="1:9" x14ac:dyDescent="0.2">
      <c r="A39" s="165"/>
      <c r="B39" s="467"/>
      <c r="C39" s="467"/>
      <c r="D39" s="467"/>
      <c r="E39" s="467"/>
      <c r="F39" s="467"/>
      <c r="G39" s="467"/>
      <c r="H39" s="467"/>
      <c r="I39" s="467"/>
    </row>
  </sheetData>
  <mergeCells count="21">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9:I39"/>
    <mergeCell ref="B38:I38"/>
    <mergeCell ref="B33:I33"/>
    <mergeCell ref="B34:I34"/>
    <mergeCell ref="B35:I35"/>
    <mergeCell ref="B36:I36"/>
    <mergeCell ref="B37:I37"/>
  </mergeCells>
  <hyperlinks>
    <hyperlink ref="A31" location="'1 Bilant'!A1" display="1 Bilant" xr:uid="{EDEE91F4-5F44-4BD4-B53D-184F9A68436F}"/>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26" sqref="F26"/>
    </sheetView>
  </sheetViews>
  <sheetFormatPr defaultColWidth="9.140625" defaultRowHeight="12" x14ac:dyDescent="0.2"/>
  <cols>
    <col min="1" max="1" width="46.7109375" style="124" customWidth="1"/>
    <col min="2" max="2" width="18.5703125" style="146" customWidth="1"/>
    <col min="3" max="3" width="21.28515625" style="146" customWidth="1"/>
    <col min="4" max="4" width="2.85546875" style="191" hidden="1" customWidth="1"/>
    <col min="5" max="5" width="3.5703125" style="191" hidden="1" customWidth="1"/>
    <col min="6" max="6" width="75.42578125" style="124" customWidth="1"/>
    <col min="7" max="16384" width="9.140625" style="124"/>
  </cols>
  <sheetData>
    <row r="1" spans="1:5" x14ac:dyDescent="0.2">
      <c r="A1" s="153" t="s">
        <v>169</v>
      </c>
    </row>
    <row r="2" spans="1:5" x14ac:dyDescent="0.2">
      <c r="A2" s="154"/>
    </row>
    <row r="3" spans="1:5" x14ac:dyDescent="0.2">
      <c r="A3" s="481" t="s">
        <v>331</v>
      </c>
      <c r="B3" s="481"/>
      <c r="C3" s="481"/>
    </row>
    <row r="4" spans="1:5" x14ac:dyDescent="0.2">
      <c r="A4" s="154"/>
    </row>
    <row r="6" spans="1:5" x14ac:dyDescent="0.2">
      <c r="A6" s="482" t="s">
        <v>170</v>
      </c>
      <c r="B6" s="482"/>
      <c r="C6" s="482"/>
    </row>
    <row r="7" spans="1:5" x14ac:dyDescent="0.2">
      <c r="A7" s="124" t="s">
        <v>171</v>
      </c>
    </row>
    <row r="8" spans="1:5" ht="25.15" customHeight="1" x14ac:dyDescent="0.2">
      <c r="A8" s="483" t="s">
        <v>332</v>
      </c>
      <c r="B8" s="483"/>
      <c r="C8" s="483"/>
    </row>
    <row r="9" spans="1:5" ht="25.15" customHeight="1" x14ac:dyDescent="0.2">
      <c r="A9" s="199"/>
      <c r="B9" s="199"/>
      <c r="C9" s="199"/>
    </row>
    <row r="10" spans="1:5" ht="25.15" customHeight="1" x14ac:dyDescent="0.2">
      <c r="A10" s="199"/>
      <c r="B10" s="199"/>
      <c r="C10" s="199"/>
    </row>
    <row r="11" spans="1:5" x14ac:dyDescent="0.2">
      <c r="A11" s="155"/>
      <c r="B11" s="202">
        <f>C11-1</f>
        <v>2021</v>
      </c>
      <c r="C11" s="202">
        <f>'1-Date proiect'!B17-1</f>
        <v>2022</v>
      </c>
    </row>
    <row r="12" spans="1:5" ht="15.75" customHeight="1" x14ac:dyDescent="0.2">
      <c r="A12" s="477" t="s">
        <v>172</v>
      </c>
      <c r="B12" s="478"/>
      <c r="C12" s="479"/>
    </row>
    <row r="13" spans="1:5" s="136" customFormat="1" x14ac:dyDescent="0.2">
      <c r="A13" s="484" t="s">
        <v>173</v>
      </c>
      <c r="B13" s="485"/>
      <c r="C13" s="486"/>
      <c r="D13" s="213"/>
      <c r="E13" s="213"/>
    </row>
    <row r="14" spans="1:5" x14ac:dyDescent="0.2">
      <c r="A14" s="137" t="s">
        <v>174</v>
      </c>
      <c r="B14" s="166"/>
      <c r="C14" s="166"/>
    </row>
    <row r="15" spans="1:5" ht="16.5" customHeight="1" x14ac:dyDescent="0.2">
      <c r="A15" s="137" t="s">
        <v>175</v>
      </c>
      <c r="B15" s="166"/>
      <c r="C15" s="166"/>
    </row>
    <row r="16" spans="1:5" x14ac:dyDescent="0.2">
      <c r="A16" s="137" t="s">
        <v>176</v>
      </c>
      <c r="B16" s="166"/>
      <c r="C16" s="166"/>
    </row>
    <row r="17" spans="1:5" x14ac:dyDescent="0.2">
      <c r="A17" s="137" t="s">
        <v>177</v>
      </c>
      <c r="B17" s="166"/>
      <c r="C17" s="166"/>
    </row>
    <row r="18" spans="1:5" ht="24" x14ac:dyDescent="0.2">
      <c r="A18" s="137" t="s">
        <v>178</v>
      </c>
      <c r="B18" s="166"/>
      <c r="C18" s="166"/>
    </row>
    <row r="19" spans="1:5" x14ac:dyDescent="0.2">
      <c r="A19" s="137" t="s">
        <v>179</v>
      </c>
      <c r="B19" s="166"/>
      <c r="C19" s="166"/>
    </row>
    <row r="20" spans="1:5" ht="24" x14ac:dyDescent="0.2">
      <c r="A20" s="137" t="s">
        <v>180</v>
      </c>
      <c r="B20" s="166"/>
      <c r="C20" s="166"/>
    </row>
    <row r="21" spans="1:5" ht="36" x14ac:dyDescent="0.2">
      <c r="A21" s="137" t="s">
        <v>181</v>
      </c>
      <c r="B21" s="166"/>
      <c r="C21" s="166"/>
    </row>
    <row r="22" spans="1:5" x14ac:dyDescent="0.2">
      <c r="A22" s="138" t="s">
        <v>182</v>
      </c>
      <c r="B22" s="139">
        <f t="shared" ref="B22:C22" si="0">SUM(B14:B18,B20)</f>
        <v>0</v>
      </c>
      <c r="C22" s="139">
        <f t="shared" si="0"/>
        <v>0</v>
      </c>
    </row>
    <row r="23" spans="1:5" s="136" customFormat="1" x14ac:dyDescent="0.2">
      <c r="A23" s="474" t="s">
        <v>183</v>
      </c>
      <c r="B23" s="475"/>
      <c r="C23" s="476"/>
      <c r="D23" s="213"/>
      <c r="E23" s="213"/>
    </row>
    <row r="24" spans="1:5" x14ac:dyDescent="0.2">
      <c r="A24" s="137" t="s">
        <v>184</v>
      </c>
      <c r="B24" s="166"/>
      <c r="C24" s="166"/>
    </row>
    <row r="25" spans="1:5" ht="24" x14ac:dyDescent="0.2">
      <c r="A25" s="137" t="s">
        <v>185</v>
      </c>
      <c r="B25" s="140">
        <f t="shared" ref="B25:C25" si="1">B26+B29+B31+B33</f>
        <v>0</v>
      </c>
      <c r="C25" s="140">
        <f t="shared" si="1"/>
        <v>0</v>
      </c>
    </row>
    <row r="26" spans="1:5" ht="24" x14ac:dyDescent="0.2">
      <c r="A26" s="137" t="s">
        <v>186</v>
      </c>
      <c r="B26" s="166"/>
      <c r="C26" s="166"/>
    </row>
    <row r="27" spans="1:5" x14ac:dyDescent="0.2">
      <c r="A27" s="137" t="s">
        <v>187</v>
      </c>
      <c r="B27" s="166"/>
      <c r="C27" s="166"/>
    </row>
    <row r="28" spans="1:5" x14ac:dyDescent="0.2">
      <c r="A28" s="137" t="s">
        <v>188</v>
      </c>
      <c r="B28" s="166"/>
      <c r="C28" s="166"/>
    </row>
    <row r="29" spans="1:5" s="136" customFormat="1" x14ac:dyDescent="0.2">
      <c r="A29" s="137" t="s">
        <v>189</v>
      </c>
      <c r="B29" s="166"/>
      <c r="C29" s="166"/>
      <c r="D29" s="213"/>
      <c r="E29" s="213"/>
    </row>
    <row r="30" spans="1:5" x14ac:dyDescent="0.2">
      <c r="A30" s="137" t="s">
        <v>190</v>
      </c>
      <c r="B30" s="166"/>
      <c r="C30" s="166"/>
    </row>
    <row r="31" spans="1:5" ht="24" x14ac:dyDescent="0.2">
      <c r="A31" s="137" t="s">
        <v>191</v>
      </c>
      <c r="B31" s="166"/>
      <c r="C31" s="166"/>
    </row>
    <row r="32" spans="1:5" ht="24" x14ac:dyDescent="0.2">
      <c r="A32" s="137" t="s">
        <v>192</v>
      </c>
      <c r="B32" s="166"/>
      <c r="C32" s="166"/>
    </row>
    <row r="33" spans="1:5" x14ac:dyDescent="0.2">
      <c r="A33" s="137" t="s">
        <v>193</v>
      </c>
      <c r="B33" s="166"/>
      <c r="C33" s="166"/>
    </row>
    <row r="34" spans="1:5" x14ac:dyDescent="0.2">
      <c r="A34" s="137" t="s">
        <v>194</v>
      </c>
      <c r="B34" s="166"/>
      <c r="C34" s="166"/>
    </row>
    <row r="35" spans="1:5" x14ac:dyDescent="0.2">
      <c r="A35" s="137" t="s">
        <v>195</v>
      </c>
      <c r="B35" s="140">
        <f t="shared" ref="B35:C35" si="2">B36+B37+B39</f>
        <v>0</v>
      </c>
      <c r="C35" s="140">
        <f t="shared" si="2"/>
        <v>0</v>
      </c>
    </row>
    <row r="36" spans="1:5" x14ac:dyDescent="0.2">
      <c r="A36" s="137" t="s">
        <v>196</v>
      </c>
      <c r="B36" s="166"/>
      <c r="C36" s="166"/>
    </row>
    <row r="37" spans="1:5" ht="24" x14ac:dyDescent="0.2">
      <c r="A37" s="137" t="s">
        <v>197</v>
      </c>
      <c r="B37" s="166"/>
      <c r="C37" s="166"/>
    </row>
    <row r="38" spans="1:5" x14ac:dyDescent="0.2">
      <c r="A38" s="137" t="s">
        <v>198</v>
      </c>
      <c r="B38" s="166"/>
      <c r="C38" s="166"/>
    </row>
    <row r="39" spans="1:5" x14ac:dyDescent="0.2">
      <c r="A39" s="137" t="s">
        <v>199</v>
      </c>
      <c r="B39" s="166"/>
      <c r="C39" s="166"/>
    </row>
    <row r="40" spans="1:5" x14ac:dyDescent="0.2">
      <c r="A40" s="137" t="s">
        <v>200</v>
      </c>
      <c r="B40" s="166"/>
      <c r="C40" s="166"/>
    </row>
    <row r="41" spans="1:5" x14ac:dyDescent="0.2">
      <c r="A41" s="141" t="s">
        <v>198</v>
      </c>
      <c r="B41" s="166"/>
      <c r="C41" s="166"/>
    </row>
    <row r="42" spans="1:5" ht="24" x14ac:dyDescent="0.2">
      <c r="A42" s="137" t="s">
        <v>201</v>
      </c>
      <c r="B42" s="166"/>
      <c r="C42" s="166"/>
    </row>
    <row r="43" spans="1:5" ht="24" x14ac:dyDescent="0.2">
      <c r="A43" s="141" t="s">
        <v>202</v>
      </c>
      <c r="B43" s="166"/>
      <c r="C43" s="166"/>
    </row>
    <row r="44" spans="1:5" x14ac:dyDescent="0.2">
      <c r="A44" s="137" t="s">
        <v>203</v>
      </c>
      <c r="B44" s="166"/>
      <c r="C44" s="166"/>
    </row>
    <row r="45" spans="1:5" s="136" customFormat="1" x14ac:dyDescent="0.2">
      <c r="A45" s="138" t="s">
        <v>204</v>
      </c>
      <c r="B45" s="139">
        <f t="shared" ref="B45:C45" si="3">B24+B25+B34+B35+B42+B44</f>
        <v>0</v>
      </c>
      <c r="C45" s="139">
        <f t="shared" si="3"/>
        <v>0</v>
      </c>
      <c r="D45" s="213"/>
      <c r="E45" s="213"/>
    </row>
    <row r="46" spans="1:5" s="136" customFormat="1" x14ac:dyDescent="0.2">
      <c r="A46" s="138" t="s">
        <v>205</v>
      </c>
      <c r="B46" s="139">
        <f>B22+B45</f>
        <v>0</v>
      </c>
      <c r="C46" s="139">
        <f>C22+C45</f>
        <v>0</v>
      </c>
      <c r="D46" s="213"/>
      <c r="E46" s="213"/>
    </row>
    <row r="47" spans="1:5" s="136" customFormat="1" x14ac:dyDescent="0.2">
      <c r="A47" s="205"/>
      <c r="B47" s="206"/>
      <c r="C47" s="207"/>
      <c r="D47" s="213"/>
      <c r="E47" s="213"/>
    </row>
    <row r="48" spans="1:5" s="136" customFormat="1" x14ac:dyDescent="0.2">
      <c r="A48" s="205"/>
      <c r="B48" s="206"/>
      <c r="C48" s="207"/>
      <c r="D48" s="213"/>
      <c r="E48" s="213"/>
    </row>
    <row r="49" spans="1:5" s="136" customFormat="1" ht="31.5" customHeight="1" x14ac:dyDescent="0.2">
      <c r="A49" s="474" t="s">
        <v>206</v>
      </c>
      <c r="B49" s="475"/>
      <c r="C49" s="476"/>
      <c r="D49" s="213"/>
      <c r="E49" s="213"/>
    </row>
    <row r="50" spans="1:5" ht="24" x14ac:dyDescent="0.2">
      <c r="A50" s="142" t="s">
        <v>299</v>
      </c>
      <c r="B50" s="166"/>
      <c r="C50" s="166"/>
    </row>
    <row r="51" spans="1:5" x14ac:dyDescent="0.2">
      <c r="A51" s="141" t="s">
        <v>207</v>
      </c>
      <c r="B51" s="166"/>
      <c r="C51" s="166"/>
    </row>
    <row r="52" spans="1:5" x14ac:dyDescent="0.2">
      <c r="A52" s="142" t="s">
        <v>208</v>
      </c>
      <c r="B52" s="166"/>
      <c r="C52" s="166"/>
    </row>
    <row r="53" spans="1:5" x14ac:dyDescent="0.2">
      <c r="A53" s="142" t="s">
        <v>209</v>
      </c>
      <c r="B53" s="166"/>
      <c r="C53" s="166"/>
    </row>
    <row r="54" spans="1:5" x14ac:dyDescent="0.2">
      <c r="A54" s="142" t="s">
        <v>210</v>
      </c>
      <c r="B54" s="139">
        <f t="shared" ref="B54:C54" si="4">B50+B52+B53</f>
        <v>0</v>
      </c>
      <c r="C54" s="139">
        <f t="shared" si="4"/>
        <v>0</v>
      </c>
    </row>
    <row r="55" spans="1:5" ht="29.25" customHeight="1" x14ac:dyDescent="0.2">
      <c r="A55" s="477" t="s">
        <v>300</v>
      </c>
      <c r="B55" s="478"/>
      <c r="C55" s="479"/>
    </row>
    <row r="56" spans="1:5" x14ac:dyDescent="0.2">
      <c r="A56" s="142" t="s">
        <v>301</v>
      </c>
      <c r="B56" s="166"/>
      <c r="C56" s="166"/>
    </row>
    <row r="57" spans="1:5" x14ac:dyDescent="0.2">
      <c r="A57" s="141" t="s">
        <v>211</v>
      </c>
      <c r="B57" s="166"/>
      <c r="C57" s="166"/>
    </row>
    <row r="58" spans="1:5" x14ac:dyDescent="0.2">
      <c r="A58" s="141" t="s">
        <v>212</v>
      </c>
      <c r="B58" s="166"/>
      <c r="C58" s="166"/>
    </row>
    <row r="59" spans="1:5" s="136" customFormat="1" x14ac:dyDescent="0.2">
      <c r="A59" s="142" t="s">
        <v>302</v>
      </c>
      <c r="B59" s="166"/>
      <c r="C59" s="166"/>
      <c r="D59" s="213"/>
      <c r="E59" s="213"/>
    </row>
    <row r="60" spans="1:5" s="136" customFormat="1" x14ac:dyDescent="0.2">
      <c r="A60" s="141" t="s">
        <v>213</v>
      </c>
      <c r="B60" s="166"/>
      <c r="C60" s="166"/>
      <c r="D60" s="213"/>
      <c r="E60" s="213"/>
    </row>
    <row r="61" spans="1:5" x14ac:dyDescent="0.2">
      <c r="A61" s="141" t="s">
        <v>214</v>
      </c>
      <c r="B61" s="166"/>
      <c r="C61" s="166"/>
    </row>
    <row r="62" spans="1:5" ht="24" x14ac:dyDescent="0.2">
      <c r="A62" s="141" t="s">
        <v>215</v>
      </c>
      <c r="B62" s="166"/>
      <c r="C62" s="166"/>
    </row>
    <row r="63" spans="1:5" ht="36" x14ac:dyDescent="0.2">
      <c r="A63" s="142" t="s">
        <v>216</v>
      </c>
      <c r="B63" s="166"/>
      <c r="C63" s="166"/>
    </row>
    <row r="64" spans="1:5" x14ac:dyDescent="0.2">
      <c r="A64" s="141" t="s">
        <v>217</v>
      </c>
      <c r="B64" s="166"/>
      <c r="C64" s="166"/>
    </row>
    <row r="65" spans="1:5" ht="24" x14ac:dyDescent="0.2">
      <c r="A65" s="142" t="s">
        <v>218</v>
      </c>
      <c r="B65" s="166"/>
      <c r="C65" s="166"/>
    </row>
    <row r="66" spans="1:5" ht="24" x14ac:dyDescent="0.2">
      <c r="A66" s="142" t="s">
        <v>234</v>
      </c>
      <c r="B66" s="166"/>
      <c r="C66" s="166"/>
    </row>
    <row r="67" spans="1:5" x14ac:dyDescent="0.2">
      <c r="A67" s="142" t="s">
        <v>219</v>
      </c>
      <c r="B67" s="166"/>
      <c r="C67" s="166"/>
    </row>
    <row r="68" spans="1:5" ht="24" x14ac:dyDescent="0.2">
      <c r="A68" s="142" t="s">
        <v>303</v>
      </c>
      <c r="B68" s="166"/>
      <c r="C68" s="166"/>
    </row>
    <row r="69" spans="1:5" ht="14.25" customHeight="1" x14ac:dyDescent="0.2">
      <c r="A69" s="141" t="s">
        <v>220</v>
      </c>
      <c r="B69" s="166"/>
      <c r="C69" s="166"/>
    </row>
    <row r="70" spans="1:5" s="136" customFormat="1" ht="18" customHeight="1" x14ac:dyDescent="0.2">
      <c r="A70" s="142" t="s">
        <v>221</v>
      </c>
      <c r="B70" s="166"/>
      <c r="C70" s="166"/>
      <c r="D70" s="213"/>
      <c r="E70" s="213"/>
    </row>
    <row r="71" spans="1:5" s="136" customFormat="1" x14ac:dyDescent="0.2">
      <c r="A71" s="156" t="s">
        <v>222</v>
      </c>
      <c r="B71" s="166"/>
      <c r="C71" s="166"/>
      <c r="D71" s="213"/>
      <c r="E71" s="213"/>
    </row>
    <row r="72" spans="1:5" s="136" customFormat="1" x14ac:dyDescent="0.2">
      <c r="A72" s="142" t="s">
        <v>223</v>
      </c>
      <c r="B72" s="139">
        <f t="shared" ref="B72:C72" si="5">B56+B59+B63+B65+B66+B67+B68+B70+B71</f>
        <v>0</v>
      </c>
      <c r="C72" s="139">
        <f t="shared" si="5"/>
        <v>0</v>
      </c>
      <c r="D72" s="213"/>
      <c r="E72" s="213"/>
    </row>
    <row r="73" spans="1:5" s="136" customFormat="1" x14ac:dyDescent="0.2">
      <c r="A73" s="142" t="s">
        <v>224</v>
      </c>
      <c r="B73" s="143">
        <f t="shared" ref="B73:C73" si="6">B54+B72</f>
        <v>0</v>
      </c>
      <c r="C73" s="143">
        <f t="shared" si="6"/>
        <v>0</v>
      </c>
      <c r="D73" s="213"/>
      <c r="E73" s="213"/>
    </row>
    <row r="74" spans="1:5" s="136" customFormat="1" ht="24" x14ac:dyDescent="0.2">
      <c r="A74" s="142" t="s">
        <v>225</v>
      </c>
      <c r="B74" s="139">
        <f t="shared" ref="B74:C74" si="7">B46-B73</f>
        <v>0</v>
      </c>
      <c r="C74" s="139">
        <f t="shared" si="7"/>
        <v>0</v>
      </c>
      <c r="D74" s="213"/>
      <c r="E74" s="213"/>
    </row>
    <row r="75" spans="1:5" ht="15.75" customHeight="1" x14ac:dyDescent="0.2">
      <c r="A75" s="477" t="s">
        <v>226</v>
      </c>
      <c r="B75" s="478"/>
      <c r="C75" s="479"/>
    </row>
    <row r="76" spans="1:5" x14ac:dyDescent="0.2">
      <c r="A76" s="142" t="s">
        <v>304</v>
      </c>
      <c r="B76" s="166"/>
      <c r="C76" s="166"/>
    </row>
    <row r="77" spans="1:5" x14ac:dyDescent="0.2">
      <c r="A77" s="142" t="s">
        <v>227</v>
      </c>
      <c r="B77" s="166"/>
      <c r="C77" s="166"/>
    </row>
    <row r="78" spans="1:5" x14ac:dyDescent="0.2">
      <c r="A78" s="142" t="s">
        <v>228</v>
      </c>
      <c r="B78" s="166"/>
      <c r="C78" s="166"/>
    </row>
    <row r="79" spans="1:5" x14ac:dyDescent="0.2">
      <c r="A79" s="142" t="s">
        <v>229</v>
      </c>
      <c r="B79" s="166"/>
      <c r="C79" s="166"/>
    </row>
    <row r="80" spans="1:5" x14ac:dyDescent="0.2">
      <c r="A80" s="142" t="s">
        <v>230</v>
      </c>
      <c r="B80" s="166"/>
      <c r="C80" s="166"/>
    </row>
    <row r="81" spans="1:5" s="136" customFormat="1" x14ac:dyDescent="0.2">
      <c r="A81" s="142" t="s">
        <v>231</v>
      </c>
      <c r="B81" s="139">
        <f t="shared" ref="B81:C81" si="8">B76+B77-B78+B79-B80</f>
        <v>0</v>
      </c>
      <c r="C81" s="139">
        <f t="shared" si="8"/>
        <v>0</v>
      </c>
      <c r="D81" s="213"/>
      <c r="E81" s="213"/>
    </row>
    <row r="82" spans="1:5" s="136" customFormat="1" ht="12.75" thickBot="1" x14ac:dyDescent="0.25">
      <c r="A82" s="144" t="s">
        <v>232</v>
      </c>
      <c r="B82" s="145">
        <f>B81+B73</f>
        <v>0</v>
      </c>
      <c r="C82" s="145">
        <f>C81+C73</f>
        <v>0</v>
      </c>
      <c r="D82" s="213"/>
      <c r="E82" s="213"/>
    </row>
    <row r="83" spans="1:5" ht="13.5" thickTop="1" thickBot="1" x14ac:dyDescent="0.25">
      <c r="A83" s="157" t="s">
        <v>233</v>
      </c>
      <c r="B83" s="158" t="str">
        <f>IF(B46-B82=0,"da","nu")</f>
        <v>da</v>
      </c>
      <c r="C83" s="158" t="str">
        <f>IF(C46-C82=0,"da","nu")</f>
        <v>da</v>
      </c>
    </row>
    <row r="84" spans="1:5" ht="12.75" thickTop="1" x14ac:dyDescent="0.2">
      <c r="B84" s="203"/>
      <c r="C84" s="203"/>
    </row>
    <row r="85" spans="1:5" x14ac:dyDescent="0.2">
      <c r="B85" s="203"/>
      <c r="C85" s="203"/>
    </row>
    <row r="86" spans="1:5" x14ac:dyDescent="0.2">
      <c r="B86" s="203"/>
      <c r="C86" s="203"/>
    </row>
    <row r="87" spans="1:5" x14ac:dyDescent="0.2">
      <c r="B87" s="203"/>
      <c r="C87" s="203"/>
    </row>
    <row r="88" spans="1:5" x14ac:dyDescent="0.2">
      <c r="B88" s="203"/>
      <c r="C88" s="203"/>
    </row>
    <row r="89" spans="1:5" x14ac:dyDescent="0.2">
      <c r="B89" s="203"/>
      <c r="C89" s="203"/>
    </row>
    <row r="90" spans="1:5" x14ac:dyDescent="0.2">
      <c r="B90" s="203"/>
      <c r="C90" s="203"/>
    </row>
    <row r="91" spans="1:5" x14ac:dyDescent="0.2">
      <c r="B91" s="203"/>
      <c r="C91" s="203"/>
    </row>
    <row r="92" spans="1:5" x14ac:dyDescent="0.2">
      <c r="B92" s="203"/>
      <c r="C92" s="203"/>
    </row>
    <row r="93" spans="1:5" x14ac:dyDescent="0.2">
      <c r="B93" s="203"/>
      <c r="C93" s="203"/>
    </row>
    <row r="94" spans="1:5" x14ac:dyDescent="0.2">
      <c r="B94" s="203"/>
      <c r="C94" s="203"/>
    </row>
    <row r="95" spans="1:5" x14ac:dyDescent="0.2">
      <c r="B95" s="203"/>
      <c r="C95" s="203"/>
    </row>
    <row r="96" spans="1:5" x14ac:dyDescent="0.2">
      <c r="B96" s="203"/>
      <c r="C96" s="203"/>
    </row>
    <row r="97" spans="1:5" x14ac:dyDescent="0.2">
      <c r="B97" s="203"/>
      <c r="C97" s="203"/>
    </row>
    <row r="98" spans="1:5" x14ac:dyDescent="0.2">
      <c r="B98" s="203"/>
      <c r="C98" s="203"/>
    </row>
    <row r="99" spans="1:5" x14ac:dyDescent="0.2">
      <c r="B99" s="203"/>
      <c r="C99" s="203"/>
    </row>
    <row r="100" spans="1:5" x14ac:dyDescent="0.2">
      <c r="B100" s="203"/>
      <c r="C100" s="203"/>
    </row>
    <row r="101" spans="1:5" x14ac:dyDescent="0.2">
      <c r="B101" s="203"/>
      <c r="C101" s="203"/>
    </row>
    <row r="102" spans="1:5" x14ac:dyDescent="0.2">
      <c r="A102" s="480" t="s">
        <v>235</v>
      </c>
      <c r="B102" s="480"/>
      <c r="C102" s="480"/>
    </row>
    <row r="103" spans="1:5" s="136" customFormat="1" x14ac:dyDescent="0.2">
      <c r="A103" s="199"/>
      <c r="B103" s="146"/>
      <c r="C103" s="146"/>
      <c r="D103" s="213"/>
      <c r="E103" s="213"/>
    </row>
    <row r="104" spans="1:5" x14ac:dyDescent="0.2">
      <c r="A104" s="147"/>
      <c r="B104" s="204">
        <f>B11</f>
        <v>2021</v>
      </c>
      <c r="C104" s="204">
        <f>C11</f>
        <v>2022</v>
      </c>
    </row>
    <row r="105" spans="1:5" x14ac:dyDescent="0.2">
      <c r="A105" s="477" t="s">
        <v>236</v>
      </c>
      <c r="B105" s="478"/>
      <c r="C105" s="478"/>
    </row>
    <row r="106" spans="1:5" ht="24" x14ac:dyDescent="0.2">
      <c r="A106" s="141" t="s">
        <v>237</v>
      </c>
      <c r="B106" s="167"/>
      <c r="C106" s="167"/>
    </row>
    <row r="107" spans="1:5" x14ac:dyDescent="0.2">
      <c r="A107" s="141" t="s">
        <v>238</v>
      </c>
      <c r="B107" s="167"/>
      <c r="C107" s="167"/>
    </row>
    <row r="108" spans="1:5" ht="24" x14ac:dyDescent="0.2">
      <c r="A108" s="141" t="s">
        <v>239</v>
      </c>
      <c r="B108" s="167"/>
      <c r="C108" s="167"/>
    </row>
    <row r="109" spans="1:5" x14ac:dyDescent="0.2">
      <c r="A109" s="141" t="s">
        <v>240</v>
      </c>
      <c r="B109" s="167"/>
      <c r="C109" s="167"/>
    </row>
    <row r="110" spans="1:5" x14ac:dyDescent="0.2">
      <c r="A110" s="147" t="s">
        <v>241</v>
      </c>
      <c r="B110" s="139">
        <f>SUM(B106:B109)</f>
        <v>0</v>
      </c>
      <c r="C110" s="139">
        <f>SUM(C106:C109)</f>
        <v>0</v>
      </c>
    </row>
    <row r="111" spans="1:5" x14ac:dyDescent="0.2">
      <c r="A111" s="477" t="s">
        <v>242</v>
      </c>
      <c r="B111" s="478"/>
      <c r="C111" s="478"/>
    </row>
    <row r="112" spans="1:5" x14ac:dyDescent="0.2">
      <c r="A112" s="141" t="s">
        <v>243</v>
      </c>
      <c r="B112" s="167"/>
      <c r="C112" s="167"/>
    </row>
    <row r="113" spans="1:3" x14ac:dyDescent="0.2">
      <c r="A113" s="141" t="s">
        <v>244</v>
      </c>
      <c r="B113" s="167"/>
      <c r="C113" s="167"/>
    </row>
    <row r="114" spans="1:3" ht="24" x14ac:dyDescent="0.2">
      <c r="A114" s="141" t="s">
        <v>245</v>
      </c>
      <c r="B114" s="167"/>
      <c r="C114" s="167"/>
    </row>
    <row r="115" spans="1:3" x14ac:dyDescent="0.2">
      <c r="A115" s="141" t="s">
        <v>246</v>
      </c>
      <c r="B115" s="167"/>
      <c r="C115" s="167"/>
    </row>
    <row r="116" spans="1:3" x14ac:dyDescent="0.2">
      <c r="A116" s="159" t="s">
        <v>247</v>
      </c>
      <c r="B116" s="167"/>
      <c r="C116" s="167"/>
    </row>
    <row r="117" spans="1:3" x14ac:dyDescent="0.2">
      <c r="A117" s="147" t="s">
        <v>248</v>
      </c>
      <c r="B117" s="139">
        <f>SUM(B112:B116)</f>
        <v>0</v>
      </c>
      <c r="C117" s="139">
        <f>SUM(C112:C116)</f>
        <v>0</v>
      </c>
    </row>
    <row r="118" spans="1:3" x14ac:dyDescent="0.2">
      <c r="A118" s="147" t="s">
        <v>249</v>
      </c>
      <c r="B118" s="139">
        <f>B110-B117</f>
        <v>0</v>
      </c>
      <c r="C118" s="139">
        <f>C110-C117</f>
        <v>0</v>
      </c>
    </row>
    <row r="119" spans="1:3" x14ac:dyDescent="0.2">
      <c r="A119" s="148" t="s">
        <v>250</v>
      </c>
      <c r="B119" s="140">
        <f>IF(B118&lt;0,"",B118)</f>
        <v>0</v>
      </c>
      <c r="C119" s="140">
        <f>IF(C118&lt;0,"",C118)</f>
        <v>0</v>
      </c>
    </row>
    <row r="120" spans="1:3" x14ac:dyDescent="0.2">
      <c r="A120" s="148" t="s">
        <v>251</v>
      </c>
      <c r="B120" s="140" t="str">
        <f>IF(B118&lt;0,-B118,"")</f>
        <v/>
      </c>
      <c r="C120" s="140" t="str">
        <f>IF(C118&lt;0,-C118,"")</f>
        <v/>
      </c>
    </row>
    <row r="121" spans="1:3" x14ac:dyDescent="0.2">
      <c r="A121" s="147" t="s">
        <v>252</v>
      </c>
      <c r="B121" s="168"/>
      <c r="C121" s="168"/>
    </row>
    <row r="122" spans="1:3" x14ac:dyDescent="0.2">
      <c r="A122" s="147" t="s">
        <v>253</v>
      </c>
      <c r="B122" s="168"/>
      <c r="C122" s="168"/>
    </row>
    <row r="123" spans="1:3" x14ac:dyDescent="0.2">
      <c r="A123" s="147" t="s">
        <v>254</v>
      </c>
      <c r="B123" s="139">
        <f>B121-B122</f>
        <v>0</v>
      </c>
      <c r="C123" s="139">
        <f>C121-C122</f>
        <v>0</v>
      </c>
    </row>
    <row r="124" spans="1:3" x14ac:dyDescent="0.2">
      <c r="A124" s="148" t="s">
        <v>250</v>
      </c>
      <c r="B124" s="140">
        <f>IF(B123&lt;0,"",B123)</f>
        <v>0</v>
      </c>
      <c r="C124" s="140">
        <f>IF(C123&lt;0,"",C123)</f>
        <v>0</v>
      </c>
    </row>
    <row r="125" spans="1:3" x14ac:dyDescent="0.2">
      <c r="A125" s="148" t="s">
        <v>251</v>
      </c>
      <c r="B125" s="140" t="str">
        <f>IF(B123&lt;0,-B123,"")</f>
        <v/>
      </c>
      <c r="C125" s="140" t="str">
        <f>IF(C123&lt;0,-C123,"")</f>
        <v/>
      </c>
    </row>
    <row r="126" spans="1:3" x14ac:dyDescent="0.2">
      <c r="A126" s="147" t="s">
        <v>255</v>
      </c>
      <c r="B126" s="139">
        <f>B118+B123</f>
        <v>0</v>
      </c>
      <c r="C126" s="139">
        <f>C118+C123</f>
        <v>0</v>
      </c>
    </row>
    <row r="127" spans="1:3" x14ac:dyDescent="0.2">
      <c r="A127" s="148" t="s">
        <v>250</v>
      </c>
      <c r="B127" s="140">
        <f>IF(B126&lt;0,"",B126)</f>
        <v>0</v>
      </c>
      <c r="C127" s="140">
        <f>IF(C126&lt;0,"",C126)</f>
        <v>0</v>
      </c>
    </row>
    <row r="128" spans="1:3" x14ac:dyDescent="0.2">
      <c r="A128" s="148" t="s">
        <v>251</v>
      </c>
      <c r="B128" s="140" t="str">
        <f>IF(B126&lt;0,-B126,"")</f>
        <v/>
      </c>
      <c r="C128" s="140" t="str">
        <f>IF(C126&lt;0,-C126,"")</f>
        <v/>
      </c>
    </row>
    <row r="129" spans="1:5" x14ac:dyDescent="0.2">
      <c r="A129" s="147" t="s">
        <v>256</v>
      </c>
      <c r="B129" s="168"/>
      <c r="C129" s="168"/>
    </row>
    <row r="130" spans="1:5" x14ac:dyDescent="0.2">
      <c r="A130" s="147" t="s">
        <v>257</v>
      </c>
      <c r="B130" s="168"/>
      <c r="C130" s="168"/>
    </row>
    <row r="131" spans="1:5" x14ac:dyDescent="0.2">
      <c r="A131" s="147" t="s">
        <v>258</v>
      </c>
      <c r="B131" s="139">
        <f>B129-B130</f>
        <v>0</v>
      </c>
      <c r="C131" s="139">
        <f>C129-C130</f>
        <v>0</v>
      </c>
    </row>
    <row r="132" spans="1:5" x14ac:dyDescent="0.2">
      <c r="A132" s="148" t="s">
        <v>250</v>
      </c>
      <c r="B132" s="140">
        <f>IF(B131&lt;0,"",B131)</f>
        <v>0</v>
      </c>
      <c r="C132" s="140">
        <f>IF(C131&lt;0,"",C131)</f>
        <v>0</v>
      </c>
    </row>
    <row r="133" spans="1:5" x14ac:dyDescent="0.2">
      <c r="A133" s="148" t="s">
        <v>251</v>
      </c>
      <c r="B133" s="140" t="str">
        <f>IF(B131&lt;0,-B131,"")</f>
        <v/>
      </c>
      <c r="C133" s="140" t="str">
        <f>IF(C131&lt;0,-C131,"")</f>
        <v/>
      </c>
    </row>
    <row r="134" spans="1:5" x14ac:dyDescent="0.2">
      <c r="A134" s="147" t="s">
        <v>259</v>
      </c>
      <c r="B134" s="139">
        <f>B110+B121+B129</f>
        <v>0</v>
      </c>
      <c r="C134" s="139">
        <f>C110+C121+C129</f>
        <v>0</v>
      </c>
      <c r="E134" s="214"/>
    </row>
    <row r="135" spans="1:5" x14ac:dyDescent="0.2">
      <c r="A135" s="147" t="s">
        <v>260</v>
      </c>
      <c r="B135" s="139">
        <f>B117+B122+B130</f>
        <v>0</v>
      </c>
      <c r="C135" s="139">
        <f>C117+C122+C130</f>
        <v>0</v>
      </c>
    </row>
    <row r="136" spans="1:5" x14ac:dyDescent="0.2">
      <c r="A136" s="147" t="s">
        <v>261</v>
      </c>
      <c r="B136" s="139">
        <f>B134-B135</f>
        <v>0</v>
      </c>
      <c r="C136" s="139">
        <f>C134-C135</f>
        <v>0</v>
      </c>
    </row>
    <row r="137" spans="1:5" x14ac:dyDescent="0.2">
      <c r="A137" s="148" t="s">
        <v>250</v>
      </c>
      <c r="B137" s="140">
        <f>IF(B136&lt;0,"",B136)</f>
        <v>0</v>
      </c>
      <c r="C137" s="140">
        <f>IF(C136&lt;0,"",C136)</f>
        <v>0</v>
      </c>
    </row>
    <row r="138" spans="1:5" x14ac:dyDescent="0.2">
      <c r="A138" s="148" t="s">
        <v>251</v>
      </c>
      <c r="B138" s="140" t="str">
        <f>IF(B136&lt;0,-B136,"")</f>
        <v/>
      </c>
      <c r="C138" s="140" t="str">
        <f>IF(C136&lt;0,-C136,"")</f>
        <v/>
      </c>
    </row>
    <row r="139" spans="1:5" x14ac:dyDescent="0.2">
      <c r="A139" s="148"/>
      <c r="B139" s="140"/>
      <c r="C139" s="140"/>
    </row>
    <row r="140" spans="1:5" x14ac:dyDescent="0.2">
      <c r="A140" s="149"/>
    </row>
    <row r="141" spans="1:5" x14ac:dyDescent="0.2">
      <c r="A141" s="149"/>
    </row>
    <row r="142" spans="1:5" x14ac:dyDescent="0.2">
      <c r="A142" s="149"/>
    </row>
    <row r="143" spans="1:5" x14ac:dyDescent="0.2">
      <c r="A143" s="149"/>
    </row>
    <row r="144" spans="1:5" x14ac:dyDescent="0.2">
      <c r="A144" s="149"/>
    </row>
    <row r="145" spans="1:3" x14ac:dyDescent="0.2">
      <c r="A145" s="149"/>
    </row>
    <row r="146" spans="1:3" x14ac:dyDescent="0.2">
      <c r="A146" s="149"/>
    </row>
    <row r="147" spans="1:3" x14ac:dyDescent="0.2">
      <c r="A147" s="149"/>
    </row>
    <row r="148" spans="1:3" x14ac:dyDescent="0.2">
      <c r="A148" s="149"/>
    </row>
    <row r="149" spans="1:3" x14ac:dyDescent="0.2">
      <c r="A149" s="149"/>
    </row>
    <row r="150" spans="1:3" x14ac:dyDescent="0.2">
      <c r="A150" s="149"/>
    </row>
    <row r="151" spans="1:3" x14ac:dyDescent="0.2">
      <c r="A151" s="149"/>
    </row>
    <row r="152" spans="1:3" x14ac:dyDescent="0.2">
      <c r="A152" s="149"/>
    </row>
    <row r="153" spans="1:3" x14ac:dyDescent="0.2">
      <c r="A153" s="149"/>
    </row>
    <row r="154" spans="1:3" x14ac:dyDescent="0.2">
      <c r="A154" s="149"/>
    </row>
    <row r="155" spans="1:3" x14ac:dyDescent="0.2">
      <c r="A155" s="149"/>
    </row>
    <row r="156" spans="1:3" x14ac:dyDescent="0.2">
      <c r="A156" s="473" t="s">
        <v>338</v>
      </c>
      <c r="B156" s="473"/>
      <c r="C156" s="473"/>
    </row>
    <row r="157" spans="1:3" x14ac:dyDescent="0.2">
      <c r="A157" s="149"/>
      <c r="B157" s="150"/>
      <c r="C157" s="150"/>
    </row>
    <row r="158" spans="1:3" x14ac:dyDescent="0.2">
      <c r="A158" s="147" t="s">
        <v>262</v>
      </c>
      <c r="B158" s="208">
        <f>B104</f>
        <v>2021</v>
      </c>
      <c r="C158" s="208">
        <f>C104</f>
        <v>2022</v>
      </c>
    </row>
    <row r="159" spans="1:3" x14ac:dyDescent="0.2">
      <c r="A159" s="151" t="s">
        <v>263</v>
      </c>
      <c r="B159" s="166"/>
      <c r="C159" s="166"/>
    </row>
    <row r="160" spans="1:3" x14ac:dyDescent="0.2">
      <c r="A160" s="151" t="s">
        <v>264</v>
      </c>
      <c r="B160" s="166"/>
      <c r="C160" s="166"/>
    </row>
    <row r="161" spans="1:3" x14ac:dyDescent="0.2">
      <c r="A161" s="151" t="s">
        <v>265</v>
      </c>
      <c r="B161" s="166"/>
      <c r="C161" s="166"/>
    </row>
    <row r="162" spans="1:3" x14ac:dyDescent="0.2">
      <c r="A162" s="151" t="s">
        <v>266</v>
      </c>
      <c r="B162" s="166"/>
      <c r="C162" s="166"/>
    </row>
    <row r="163" spans="1:3" x14ac:dyDescent="0.2">
      <c r="A163" s="151" t="s">
        <v>267</v>
      </c>
      <c r="B163" s="166"/>
      <c r="C163" s="166"/>
    </row>
    <row r="164" spans="1:3" x14ac:dyDescent="0.2">
      <c r="A164" s="151" t="s">
        <v>268</v>
      </c>
      <c r="B164" s="166"/>
      <c r="C164" s="166"/>
    </row>
    <row r="165" spans="1:3" x14ac:dyDescent="0.2">
      <c r="A165" s="151" t="s">
        <v>269</v>
      </c>
      <c r="B165" s="166"/>
      <c r="C165" s="166"/>
    </row>
    <row r="166" spans="1:3" ht="24" x14ac:dyDescent="0.2">
      <c r="A166" s="151" t="s">
        <v>270</v>
      </c>
      <c r="B166" s="166"/>
      <c r="C166" s="166"/>
    </row>
    <row r="167" spans="1:3" ht="24" x14ac:dyDescent="0.2">
      <c r="A167" s="151" t="s">
        <v>271</v>
      </c>
      <c r="B167" s="166"/>
      <c r="C167" s="166"/>
    </row>
    <row r="168" spans="1:3" x14ac:dyDescent="0.2">
      <c r="A168" s="151" t="s">
        <v>272</v>
      </c>
      <c r="B168" s="166"/>
      <c r="C168" s="166"/>
    </row>
    <row r="169" spans="1:3" x14ac:dyDescent="0.2">
      <c r="A169" s="151" t="s">
        <v>273</v>
      </c>
      <c r="B169" s="166"/>
      <c r="C169" s="166"/>
    </row>
    <row r="170" spans="1:3" x14ac:dyDescent="0.2">
      <c r="A170" s="151" t="s">
        <v>274</v>
      </c>
      <c r="B170" s="166"/>
      <c r="C170" s="166"/>
    </row>
    <row r="171" spans="1:3" hidden="1" x14ac:dyDescent="0.2">
      <c r="A171" s="151" t="s">
        <v>275</v>
      </c>
      <c r="B171" s="166"/>
      <c r="C171" s="166"/>
    </row>
    <row r="172" spans="1:3" hidden="1" x14ac:dyDescent="0.2">
      <c r="A172" s="210" t="s">
        <v>276</v>
      </c>
      <c r="B172" s="166"/>
      <c r="C172" s="166"/>
    </row>
    <row r="173" spans="1:3" hidden="1" x14ac:dyDescent="0.2">
      <c r="A173" s="210" t="s">
        <v>277</v>
      </c>
      <c r="B173" s="166"/>
      <c r="C173" s="166"/>
    </row>
    <row r="174" spans="1:3" x14ac:dyDescent="0.2">
      <c r="A174" s="151" t="s">
        <v>278</v>
      </c>
      <c r="B174" s="166"/>
      <c r="C174" s="166"/>
    </row>
    <row r="175" spans="1:3" ht="28.15" hidden="1" customHeight="1" x14ac:dyDescent="0.2">
      <c r="A175" s="210" t="s">
        <v>279</v>
      </c>
      <c r="B175" s="166"/>
      <c r="C175" s="166"/>
    </row>
    <row r="176" spans="1:3" x14ac:dyDescent="0.2">
      <c r="A176" s="151" t="s">
        <v>280</v>
      </c>
      <c r="B176" s="166"/>
      <c r="C176" s="166"/>
    </row>
    <row r="177" spans="1:5" s="135" customFormat="1" x14ac:dyDescent="0.2">
      <c r="A177" s="151" t="s">
        <v>281</v>
      </c>
      <c r="B177" s="166"/>
      <c r="C177" s="166"/>
      <c r="D177" s="215"/>
      <c r="E177" s="215"/>
    </row>
    <row r="178" spans="1:5" x14ac:dyDescent="0.2">
      <c r="A178" s="151" t="s">
        <v>282</v>
      </c>
      <c r="B178" s="166"/>
      <c r="C178" s="166"/>
    </row>
    <row r="179" spans="1:5" x14ac:dyDescent="0.2">
      <c r="A179" s="151" t="s">
        <v>283</v>
      </c>
      <c r="B179" s="166"/>
      <c r="C179" s="166"/>
    </row>
    <row r="180" spans="1:5" x14ac:dyDescent="0.2">
      <c r="A180" s="151" t="s">
        <v>284</v>
      </c>
      <c r="B180" s="166"/>
      <c r="C180" s="166"/>
    </row>
    <row r="181" spans="1:5" x14ac:dyDescent="0.2">
      <c r="A181" s="151" t="s">
        <v>328</v>
      </c>
      <c r="B181" s="166"/>
      <c r="C181" s="166"/>
    </row>
    <row r="182" spans="1:5" x14ac:dyDescent="0.2">
      <c r="A182" s="151" t="s">
        <v>329</v>
      </c>
      <c r="B182" s="166"/>
      <c r="C182" s="166"/>
    </row>
    <row r="183" spans="1:5" x14ac:dyDescent="0.2">
      <c r="A183" s="151" t="s">
        <v>346</v>
      </c>
      <c r="B183" s="166"/>
      <c r="C183" s="166"/>
    </row>
    <row r="184" spans="1:5" x14ac:dyDescent="0.2">
      <c r="A184" s="151" t="s">
        <v>285</v>
      </c>
      <c r="B184" s="166"/>
      <c r="C184" s="166"/>
    </row>
    <row r="185" spans="1:5" ht="24" x14ac:dyDescent="0.2">
      <c r="A185" s="151" t="s">
        <v>286</v>
      </c>
      <c r="B185" s="166"/>
      <c r="C185" s="166"/>
    </row>
    <row r="186" spans="1:5" x14ac:dyDescent="0.2">
      <c r="A186" s="151" t="s">
        <v>287</v>
      </c>
      <c r="B186" s="166"/>
      <c r="C186" s="166"/>
    </row>
    <row r="187" spans="1:5" hidden="1" x14ac:dyDescent="0.2">
      <c r="A187" s="152" t="s">
        <v>288</v>
      </c>
      <c r="B187" s="166"/>
      <c r="C187" s="166"/>
    </row>
    <row r="188" spans="1:5" hidden="1" x14ac:dyDescent="0.2">
      <c r="A188" s="152" t="s">
        <v>289</v>
      </c>
      <c r="B188" s="166"/>
      <c r="C188" s="166"/>
    </row>
    <row r="189" spans="1:5" hidden="1" x14ac:dyDescent="0.2">
      <c r="A189" s="152" t="s">
        <v>290</v>
      </c>
      <c r="B189" s="166"/>
      <c r="C189" s="166"/>
    </row>
    <row r="190" spans="1:5" hidden="1" x14ac:dyDescent="0.2">
      <c r="A190" s="152" t="s">
        <v>291</v>
      </c>
      <c r="B190" s="166"/>
      <c r="C190" s="166"/>
    </row>
    <row r="191" spans="1:5" hidden="1" x14ac:dyDescent="0.2">
      <c r="A191" s="152" t="s">
        <v>312</v>
      </c>
      <c r="B191" s="166"/>
      <c r="C191" s="166"/>
    </row>
    <row r="192" spans="1:5" x14ac:dyDescent="0.2">
      <c r="A192" s="151" t="s">
        <v>292</v>
      </c>
      <c r="B192" s="166"/>
      <c r="C192" s="166"/>
    </row>
    <row r="193" spans="1:5" x14ac:dyDescent="0.2">
      <c r="A193" s="152" t="s">
        <v>293</v>
      </c>
      <c r="B193" s="166"/>
      <c r="C193" s="166"/>
    </row>
    <row r="194" spans="1:5" x14ac:dyDescent="0.2">
      <c r="A194" s="152" t="s">
        <v>294</v>
      </c>
      <c r="B194" s="166"/>
      <c r="C194" s="166"/>
    </row>
    <row r="195" spans="1:5" x14ac:dyDescent="0.2">
      <c r="A195" s="152" t="s">
        <v>295</v>
      </c>
      <c r="B195" s="166"/>
      <c r="C195" s="166"/>
    </row>
    <row r="196" spans="1:5" x14ac:dyDescent="0.2">
      <c r="A196" s="152" t="s">
        <v>312</v>
      </c>
      <c r="B196" s="166"/>
      <c r="C196" s="166"/>
    </row>
    <row r="197" spans="1:5" x14ac:dyDescent="0.2">
      <c r="A197" s="152" t="s">
        <v>314</v>
      </c>
      <c r="B197" s="166"/>
      <c r="C197" s="166"/>
    </row>
    <row r="198" spans="1:5" x14ac:dyDescent="0.2">
      <c r="A198" s="152" t="s">
        <v>296</v>
      </c>
      <c r="B198" s="166"/>
      <c r="C198" s="166"/>
    </row>
    <row r="199" spans="1:5" x14ac:dyDescent="0.2">
      <c r="A199" s="152" t="s">
        <v>313</v>
      </c>
      <c r="B199" s="166"/>
      <c r="C199" s="166"/>
    </row>
    <row r="200" spans="1:5" x14ac:dyDescent="0.2">
      <c r="A200" s="152" t="s">
        <v>297</v>
      </c>
      <c r="B200" s="166"/>
      <c r="C200" s="166"/>
    </row>
    <row r="201" spans="1:5" x14ac:dyDescent="0.2">
      <c r="A201" s="152" t="s">
        <v>298</v>
      </c>
      <c r="B201" s="166"/>
      <c r="C201" s="166"/>
    </row>
    <row r="202" spans="1:5" x14ac:dyDescent="0.2">
      <c r="A202" s="473" t="s">
        <v>341</v>
      </c>
      <c r="B202" s="473"/>
      <c r="C202" s="473"/>
      <c r="D202" s="216"/>
      <c r="E202" s="216"/>
    </row>
    <row r="203" spans="1:5" ht="24" x14ac:dyDescent="0.2">
      <c r="A203" s="151" t="s">
        <v>342</v>
      </c>
      <c r="B203" s="209" t="e">
        <f>B160/B159</f>
        <v>#DIV/0!</v>
      </c>
      <c r="C203" s="209" t="e">
        <f>C160/C159</f>
        <v>#DIV/0!</v>
      </c>
      <c r="D203" s="217" t="e">
        <f>IF(C203&gt;E203,"NU","DA")</f>
        <v>#DIV/0!</v>
      </c>
      <c r="E203" s="218">
        <v>0.85</v>
      </c>
    </row>
    <row r="204" spans="1:5" ht="24" x14ac:dyDescent="0.2">
      <c r="A204" s="151" t="s">
        <v>343</v>
      </c>
      <c r="B204" s="209" t="e">
        <f>B162/B161</f>
        <v>#DIV/0!</v>
      </c>
      <c r="C204" s="209" t="e">
        <f>C162/C161</f>
        <v>#DIV/0!</v>
      </c>
      <c r="D204" s="219" t="e">
        <f t="shared" ref="D204" si="9">IF(C204&gt;E204,"NU","DA")</f>
        <v>#DIV/0!</v>
      </c>
      <c r="E204" s="220">
        <v>0.8</v>
      </c>
    </row>
    <row r="205" spans="1:5" ht="36" x14ac:dyDescent="0.2">
      <c r="A205" s="151" t="s">
        <v>318</v>
      </c>
      <c r="B205" s="209" t="str">
        <f>IFERROR(B167/B160,"")</f>
        <v/>
      </c>
      <c r="C205" s="209" t="str">
        <f>IFERROR(C167/C160,"")</f>
        <v/>
      </c>
      <c r="D205" s="219" t="str">
        <f>IF(C205&gt;E205,"NU","DA")</f>
        <v>NU</v>
      </c>
      <c r="E205" s="220">
        <v>0.5</v>
      </c>
    </row>
    <row r="206" spans="1:5" ht="24" x14ac:dyDescent="0.2">
      <c r="A206" s="226" t="s">
        <v>319</v>
      </c>
      <c r="B206" s="227" t="str">
        <f>IFERROR(B162/B160,"")</f>
        <v/>
      </c>
      <c r="C206" s="227" t="str">
        <f>IFERROR(C162/C160,"")</f>
        <v/>
      </c>
      <c r="D206" s="219" t="str">
        <f>IF(C206&gt;E206,"NU","DA")</f>
        <v>NU</v>
      </c>
      <c r="E206" s="221">
        <v>0.3</v>
      </c>
    </row>
    <row r="207" spans="1:5" ht="19.149999999999999" hidden="1" customHeight="1" x14ac:dyDescent="0.2">
      <c r="A207" s="151" t="s">
        <v>320</v>
      </c>
      <c r="B207" s="209" t="str">
        <f>IFERROR(B167/B171,"")</f>
        <v/>
      </c>
      <c r="C207" s="209" t="str">
        <f>IFERROR(C167/C171,"")</f>
        <v/>
      </c>
      <c r="E207" s="215"/>
    </row>
    <row r="208" spans="1:5" ht="24" x14ac:dyDescent="0.2">
      <c r="A208" s="151" t="s">
        <v>321</v>
      </c>
      <c r="B208" s="209" t="str">
        <f>IFERROR(B174/B160,"")</f>
        <v/>
      </c>
      <c r="C208" s="209" t="str">
        <f>IFERROR(C174/C160,"")</f>
        <v/>
      </c>
      <c r="D208" s="219" t="str">
        <f>IF(C208&gt;E208,"DA","NU")</f>
        <v>DA</v>
      </c>
      <c r="E208" s="220">
        <v>0.7</v>
      </c>
    </row>
    <row r="209" spans="1:5" ht="22.9" hidden="1" customHeight="1" x14ac:dyDescent="0.2">
      <c r="A209" s="151" t="s">
        <v>322</v>
      </c>
      <c r="B209" s="209" t="str">
        <f>IFERROR(B175/B160,"")</f>
        <v/>
      </c>
      <c r="C209" s="209" t="str">
        <f>IFERROR(C175/C160,"")</f>
        <v/>
      </c>
      <c r="E209" s="215"/>
    </row>
    <row r="210" spans="1:5" ht="22.9" customHeight="1" x14ac:dyDescent="0.2">
      <c r="A210" s="151" t="s">
        <v>345</v>
      </c>
      <c r="B210" s="209" t="e">
        <f>B73/B46</f>
        <v>#DIV/0!</v>
      </c>
      <c r="C210" s="209" t="e">
        <f>C73/C46</f>
        <v>#DIV/0!</v>
      </c>
      <c r="D210" s="219" t="e">
        <f>IF(C210&gt;E210,"DA","NU")</f>
        <v>#DIV/0!</v>
      </c>
      <c r="E210" s="220">
        <v>0.67</v>
      </c>
    </row>
    <row r="211" spans="1:5" ht="36" x14ac:dyDescent="0.2">
      <c r="A211" s="151" t="s">
        <v>323</v>
      </c>
      <c r="B211" s="209" t="str">
        <f>IFERROR(B170/B160,"")</f>
        <v/>
      </c>
      <c r="C211" s="209" t="str">
        <f>IFERROR(C170/C160,"")</f>
        <v/>
      </c>
      <c r="D211" s="217" t="str">
        <f t="shared" ref="D211" si="10">IF(C211&gt;E211,"NU","DA")</f>
        <v>NU</v>
      </c>
      <c r="E211" s="218">
        <v>0.05</v>
      </c>
    </row>
    <row r="212" spans="1:5" ht="24" x14ac:dyDescent="0.2">
      <c r="A212" s="226" t="s">
        <v>324</v>
      </c>
      <c r="B212" s="227" t="str">
        <f>IFERROR(B177/B162,"")</f>
        <v/>
      </c>
      <c r="C212" s="227" t="str">
        <f>IFERROR(C177/C162,"")</f>
        <v/>
      </c>
      <c r="D212" s="222" t="str">
        <f>IF(C212&gt;E212,"NU","DA")</f>
        <v>NU</v>
      </c>
      <c r="E212" s="223">
        <v>0.05</v>
      </c>
    </row>
    <row r="213" spans="1:5" ht="24" x14ac:dyDescent="0.2">
      <c r="A213" s="151" t="s">
        <v>325</v>
      </c>
      <c r="B213" s="209" t="str">
        <f>IFERROR(B177/B176,"")</f>
        <v/>
      </c>
      <c r="C213" s="209" t="str">
        <f>IFERROR(C177/C176,"")</f>
        <v/>
      </c>
      <c r="D213" s="222" t="str">
        <f t="shared" ref="D213:D215" si="11">IF(C213&gt;E213,"NU","DA")</f>
        <v>NU</v>
      </c>
      <c r="E213" s="223">
        <v>0.05</v>
      </c>
    </row>
    <row r="214" spans="1:5" ht="24" x14ac:dyDescent="0.2">
      <c r="A214" s="151" t="s">
        <v>326</v>
      </c>
      <c r="B214" s="209" t="str">
        <f>IFERROR(B179/B176,"")</f>
        <v/>
      </c>
      <c r="C214" s="209" t="str">
        <f>IFERROR(C179/C176,"")</f>
        <v/>
      </c>
      <c r="D214" s="222" t="str">
        <f t="shared" si="11"/>
        <v>NU</v>
      </c>
      <c r="E214" s="223">
        <v>0.05</v>
      </c>
    </row>
    <row r="215" spans="1:5" ht="24" x14ac:dyDescent="0.2">
      <c r="A215" s="151" t="s">
        <v>327</v>
      </c>
      <c r="B215" s="209" t="str">
        <f>IFERROR(B180/B176,"")</f>
        <v/>
      </c>
      <c r="C215" s="209" t="str">
        <f>IFERROR(C180/C176,"")</f>
        <v/>
      </c>
      <c r="D215" s="222" t="str">
        <f t="shared" si="11"/>
        <v>NU</v>
      </c>
      <c r="E215" s="223">
        <v>0.05</v>
      </c>
    </row>
    <row r="216" spans="1:5" ht="24" x14ac:dyDescent="0.2">
      <c r="A216" s="211" t="s">
        <v>344</v>
      </c>
      <c r="B216" s="212" t="e">
        <f>AVERAGE(B206,B212)</f>
        <v>#DIV/0!</v>
      </c>
      <c r="C216" s="212" t="e">
        <f>AVERAGE(C206,C212)</f>
        <v>#DIV/0!</v>
      </c>
      <c r="D216" s="224" t="e">
        <f>IF(C216&gt;E216,"NU","DA")</f>
        <v>#DIV/0!</v>
      </c>
      <c r="E216" s="225">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8C699-8C12-4E5F-8D7A-A438DB532A5A}">
  <dimension ref="A2:F47"/>
  <sheetViews>
    <sheetView workbookViewId="0">
      <selection activeCell="F18" sqref="F18"/>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592" t="s">
        <v>573</v>
      </c>
      <c r="B2" s="592" t="s">
        <v>574</v>
      </c>
      <c r="C2" s="592" t="s">
        <v>575</v>
      </c>
      <c r="D2" s="593" t="s">
        <v>576</v>
      </c>
      <c r="E2" s="593" t="s">
        <v>577</v>
      </c>
    </row>
    <row r="3" spans="1:6" ht="30" x14ac:dyDescent="0.25">
      <c r="A3" s="592">
        <v>1</v>
      </c>
      <c r="B3" s="594" t="s">
        <v>578</v>
      </c>
      <c r="C3" s="594" t="s">
        <v>579</v>
      </c>
      <c r="D3" s="594" t="s">
        <v>580</v>
      </c>
      <c r="E3" s="594" t="s">
        <v>581</v>
      </c>
    </row>
    <row r="4" spans="1:6" ht="15" x14ac:dyDescent="0.25">
      <c r="A4" s="592">
        <f>A3+1</f>
        <v>2</v>
      </c>
      <c r="B4" s="594" t="s">
        <v>582</v>
      </c>
      <c r="C4" s="594" t="s">
        <v>583</v>
      </c>
      <c r="D4" s="594" t="s">
        <v>580</v>
      </c>
      <c r="E4" s="594" t="s">
        <v>584</v>
      </c>
      <c r="F4" s="595"/>
    </row>
    <row r="5" spans="1:6" ht="45" x14ac:dyDescent="0.25">
      <c r="A5" s="592">
        <f t="shared" ref="A5:A47" si="0">A4+1</f>
        <v>3</v>
      </c>
      <c r="B5" s="594" t="s">
        <v>582</v>
      </c>
      <c r="C5" s="594" t="s">
        <v>585</v>
      </c>
      <c r="D5" s="594" t="s">
        <v>580</v>
      </c>
      <c r="E5" s="594" t="s">
        <v>586</v>
      </c>
    </row>
    <row r="6" spans="1:6" ht="30" x14ac:dyDescent="0.25">
      <c r="A6" s="592">
        <f t="shared" si="0"/>
        <v>4</v>
      </c>
      <c r="B6" s="594" t="s">
        <v>582</v>
      </c>
      <c r="C6" s="594" t="s">
        <v>587</v>
      </c>
      <c r="D6" s="594" t="s">
        <v>580</v>
      </c>
      <c r="E6" s="594" t="s">
        <v>588</v>
      </c>
    </row>
    <row r="7" spans="1:6" ht="45" x14ac:dyDescent="0.25">
      <c r="A7" s="592">
        <f t="shared" si="0"/>
        <v>5</v>
      </c>
      <c r="B7" s="594" t="s">
        <v>582</v>
      </c>
      <c r="C7" s="594" t="s">
        <v>589</v>
      </c>
      <c r="D7" s="594" t="s">
        <v>590</v>
      </c>
      <c r="E7" s="594" t="s">
        <v>591</v>
      </c>
    </row>
    <row r="8" spans="1:6" ht="15" x14ac:dyDescent="0.25">
      <c r="A8" s="592">
        <f t="shared" si="0"/>
        <v>6</v>
      </c>
      <c r="B8" s="594" t="s">
        <v>372</v>
      </c>
      <c r="C8" s="594" t="s">
        <v>592</v>
      </c>
      <c r="D8" s="594" t="s">
        <v>593</v>
      </c>
      <c r="E8" s="594" t="s">
        <v>594</v>
      </c>
    </row>
    <row r="9" spans="1:6" ht="30" x14ac:dyDescent="0.25">
      <c r="A9" s="592">
        <f t="shared" si="0"/>
        <v>7</v>
      </c>
      <c r="B9" s="594" t="s">
        <v>372</v>
      </c>
      <c r="C9" s="594" t="s">
        <v>595</v>
      </c>
      <c r="D9" s="594" t="s">
        <v>593</v>
      </c>
      <c r="E9" s="594" t="s">
        <v>596</v>
      </c>
    </row>
    <row r="10" spans="1:6" ht="15" x14ac:dyDescent="0.25">
      <c r="A10" s="592">
        <f t="shared" si="0"/>
        <v>8</v>
      </c>
      <c r="B10" s="594" t="s">
        <v>372</v>
      </c>
      <c r="C10" s="594" t="s">
        <v>597</v>
      </c>
      <c r="D10" s="594" t="s">
        <v>593</v>
      </c>
      <c r="E10" s="594" t="s">
        <v>598</v>
      </c>
    </row>
    <row r="11" spans="1:6" ht="45" x14ac:dyDescent="0.25">
      <c r="A11" s="592">
        <f t="shared" si="0"/>
        <v>9</v>
      </c>
      <c r="B11" s="594" t="s">
        <v>372</v>
      </c>
      <c r="C11" s="594" t="s">
        <v>599</v>
      </c>
      <c r="D11" s="594" t="s">
        <v>593</v>
      </c>
      <c r="E11" s="594" t="s">
        <v>600</v>
      </c>
    </row>
    <row r="12" spans="1:6" ht="15" x14ac:dyDescent="0.25">
      <c r="A12" s="592">
        <f t="shared" si="0"/>
        <v>10</v>
      </c>
      <c r="B12" s="594" t="s">
        <v>372</v>
      </c>
      <c r="C12" s="594" t="s">
        <v>601</v>
      </c>
      <c r="D12" s="594" t="s">
        <v>593</v>
      </c>
      <c r="E12" s="594" t="s">
        <v>602</v>
      </c>
    </row>
    <row r="13" spans="1:6" ht="45" x14ac:dyDescent="0.25">
      <c r="A13" s="592">
        <f t="shared" si="0"/>
        <v>11</v>
      </c>
      <c r="B13" s="594" t="s">
        <v>372</v>
      </c>
      <c r="C13" s="594" t="s">
        <v>603</v>
      </c>
      <c r="D13" s="594" t="s">
        <v>593</v>
      </c>
      <c r="E13" s="594" t="s">
        <v>604</v>
      </c>
    </row>
    <row r="14" spans="1:6" ht="15" x14ac:dyDescent="0.25">
      <c r="A14" s="592">
        <f t="shared" si="0"/>
        <v>12</v>
      </c>
      <c r="B14" s="594" t="s">
        <v>372</v>
      </c>
      <c r="C14" s="594" t="s">
        <v>605</v>
      </c>
      <c r="D14" s="594" t="s">
        <v>593</v>
      </c>
      <c r="E14" s="594" t="s">
        <v>606</v>
      </c>
    </row>
    <row r="15" spans="1:6" ht="15" x14ac:dyDescent="0.25">
      <c r="A15" s="592">
        <f t="shared" si="0"/>
        <v>13</v>
      </c>
      <c r="B15" s="594" t="s">
        <v>372</v>
      </c>
      <c r="C15" s="594" t="s">
        <v>607</v>
      </c>
      <c r="D15" s="594" t="s">
        <v>593</v>
      </c>
      <c r="E15" s="594" t="s">
        <v>608</v>
      </c>
    </row>
    <row r="16" spans="1:6" ht="33.4" customHeight="1" x14ac:dyDescent="0.25">
      <c r="A16" s="592">
        <f t="shared" si="0"/>
        <v>14</v>
      </c>
      <c r="B16" s="596" t="s">
        <v>372</v>
      </c>
      <c r="C16" s="596" t="s">
        <v>609</v>
      </c>
      <c r="D16" s="596" t="s">
        <v>593</v>
      </c>
      <c r="E16" s="594" t="s">
        <v>610</v>
      </c>
    </row>
    <row r="17" spans="1:5" ht="13.7" customHeight="1" x14ac:dyDescent="0.25">
      <c r="A17" s="592">
        <f t="shared" si="0"/>
        <v>15</v>
      </c>
      <c r="B17" s="596"/>
      <c r="C17" s="596"/>
      <c r="D17" s="596"/>
      <c r="E17" s="594" t="s">
        <v>611</v>
      </c>
    </row>
    <row r="18" spans="1:5" ht="45" x14ac:dyDescent="0.25">
      <c r="A18" s="592">
        <f t="shared" si="0"/>
        <v>16</v>
      </c>
      <c r="B18" s="594" t="s">
        <v>372</v>
      </c>
      <c r="C18" s="594" t="s">
        <v>612</v>
      </c>
      <c r="D18" s="594" t="s">
        <v>593</v>
      </c>
      <c r="E18" s="594" t="s">
        <v>613</v>
      </c>
    </row>
    <row r="19" spans="1:5" ht="45" x14ac:dyDescent="0.25">
      <c r="A19" s="592">
        <f t="shared" si="0"/>
        <v>17</v>
      </c>
      <c r="B19" s="594" t="s">
        <v>372</v>
      </c>
      <c r="C19" s="594" t="s">
        <v>614</v>
      </c>
      <c r="D19" s="594" t="s">
        <v>593</v>
      </c>
      <c r="E19" s="594" t="s">
        <v>615</v>
      </c>
    </row>
    <row r="20" spans="1:5" ht="30" x14ac:dyDescent="0.25">
      <c r="A20" s="592">
        <f t="shared" si="0"/>
        <v>18</v>
      </c>
      <c r="B20" s="594" t="s">
        <v>372</v>
      </c>
      <c r="C20" s="594" t="s">
        <v>616</v>
      </c>
      <c r="D20" s="594" t="s">
        <v>593</v>
      </c>
      <c r="E20" s="594" t="s">
        <v>617</v>
      </c>
    </row>
    <row r="21" spans="1:5" ht="30" x14ac:dyDescent="0.25">
      <c r="A21" s="592">
        <f t="shared" si="0"/>
        <v>19</v>
      </c>
      <c r="B21" s="594" t="s">
        <v>372</v>
      </c>
      <c r="C21" s="594" t="s">
        <v>618</v>
      </c>
      <c r="D21" s="594" t="s">
        <v>593</v>
      </c>
      <c r="E21" s="594" t="s">
        <v>619</v>
      </c>
    </row>
    <row r="22" spans="1:5" ht="30" x14ac:dyDescent="0.25">
      <c r="A22" s="592">
        <f t="shared" si="0"/>
        <v>20</v>
      </c>
      <c r="B22" s="594" t="s">
        <v>372</v>
      </c>
      <c r="C22" s="594" t="s">
        <v>620</v>
      </c>
      <c r="D22" s="594" t="s">
        <v>593</v>
      </c>
      <c r="E22" s="594" t="s">
        <v>621</v>
      </c>
    </row>
    <row r="23" spans="1:5" ht="15" x14ac:dyDescent="0.25">
      <c r="A23" s="592">
        <f t="shared" si="0"/>
        <v>21</v>
      </c>
      <c r="B23" s="594" t="s">
        <v>372</v>
      </c>
      <c r="C23" s="594" t="s">
        <v>622</v>
      </c>
      <c r="D23" s="594" t="s">
        <v>593</v>
      </c>
      <c r="E23" s="594" t="s">
        <v>623</v>
      </c>
    </row>
    <row r="24" spans="1:5" ht="30" x14ac:dyDescent="0.25">
      <c r="A24" s="592">
        <f t="shared" si="0"/>
        <v>22</v>
      </c>
      <c r="B24" s="597" t="s">
        <v>372</v>
      </c>
      <c r="C24" s="594" t="s">
        <v>624</v>
      </c>
      <c r="D24" s="594" t="s">
        <v>593</v>
      </c>
      <c r="E24" s="594" t="s">
        <v>625</v>
      </c>
    </row>
    <row r="25" spans="1:5" ht="75" x14ac:dyDescent="0.25">
      <c r="A25" s="592">
        <f t="shared" si="0"/>
        <v>23</v>
      </c>
      <c r="B25" s="597" t="s">
        <v>372</v>
      </c>
      <c r="C25" s="594" t="s">
        <v>624</v>
      </c>
      <c r="D25" s="594" t="s">
        <v>593</v>
      </c>
      <c r="E25" s="594" t="s">
        <v>626</v>
      </c>
    </row>
    <row r="26" spans="1:5" ht="30" x14ac:dyDescent="0.25">
      <c r="A26" s="592">
        <f t="shared" si="0"/>
        <v>24</v>
      </c>
      <c r="B26" s="594" t="s">
        <v>372</v>
      </c>
      <c r="C26" s="594" t="s">
        <v>627</v>
      </c>
      <c r="D26" s="594" t="s">
        <v>593</v>
      </c>
      <c r="E26" s="594" t="s">
        <v>628</v>
      </c>
    </row>
    <row r="27" spans="1:5" ht="30" x14ac:dyDescent="0.25">
      <c r="A27" s="592">
        <f t="shared" si="0"/>
        <v>25</v>
      </c>
      <c r="B27" s="594" t="s">
        <v>372</v>
      </c>
      <c r="C27" s="598" t="s">
        <v>629</v>
      </c>
      <c r="D27" s="594" t="s">
        <v>593</v>
      </c>
      <c r="E27" s="598" t="s">
        <v>629</v>
      </c>
    </row>
    <row r="28" spans="1:5" ht="15" x14ac:dyDescent="0.25">
      <c r="A28" s="592">
        <f t="shared" si="0"/>
        <v>26</v>
      </c>
      <c r="B28" s="594" t="s">
        <v>582</v>
      </c>
      <c r="C28" s="594" t="s">
        <v>630</v>
      </c>
      <c r="D28" s="594" t="s">
        <v>631</v>
      </c>
      <c r="E28" s="594" t="s">
        <v>632</v>
      </c>
    </row>
    <row r="29" spans="1:5" ht="30" x14ac:dyDescent="0.25">
      <c r="A29" s="592">
        <f t="shared" si="0"/>
        <v>27</v>
      </c>
      <c r="B29" s="597" t="s">
        <v>582</v>
      </c>
      <c r="C29" s="594" t="s">
        <v>633</v>
      </c>
      <c r="D29" s="594" t="s">
        <v>631</v>
      </c>
      <c r="E29" s="594" t="s">
        <v>632</v>
      </c>
    </row>
    <row r="30" spans="1:5" ht="30" x14ac:dyDescent="0.25">
      <c r="A30" s="592">
        <f t="shared" si="0"/>
        <v>28</v>
      </c>
      <c r="B30" s="597" t="s">
        <v>582</v>
      </c>
      <c r="C30" s="594" t="s">
        <v>634</v>
      </c>
      <c r="D30" s="594" t="s">
        <v>631</v>
      </c>
      <c r="E30" s="594" t="s">
        <v>632</v>
      </c>
    </row>
    <row r="31" spans="1:5" ht="30" x14ac:dyDescent="0.25">
      <c r="A31" s="592">
        <f t="shared" si="0"/>
        <v>29</v>
      </c>
      <c r="B31" s="594" t="s">
        <v>582</v>
      </c>
      <c r="C31" s="594" t="s">
        <v>635</v>
      </c>
      <c r="D31" s="594" t="s">
        <v>631</v>
      </c>
      <c r="E31" s="594" t="s">
        <v>636</v>
      </c>
    </row>
    <row r="32" spans="1:5" ht="45" x14ac:dyDescent="0.25">
      <c r="A32" s="592">
        <f t="shared" si="0"/>
        <v>30</v>
      </c>
      <c r="B32" s="594" t="s">
        <v>582</v>
      </c>
      <c r="C32" s="594" t="s">
        <v>637</v>
      </c>
      <c r="D32" s="594" t="s">
        <v>631</v>
      </c>
      <c r="E32" s="594" t="s">
        <v>638</v>
      </c>
    </row>
    <row r="33" spans="1:5" ht="60" x14ac:dyDescent="0.25">
      <c r="A33" s="592">
        <f t="shared" si="0"/>
        <v>31</v>
      </c>
      <c r="B33" s="594" t="s">
        <v>639</v>
      </c>
      <c r="C33" s="594" t="s">
        <v>640</v>
      </c>
      <c r="D33" s="594" t="s">
        <v>631</v>
      </c>
      <c r="E33" s="594" t="s">
        <v>641</v>
      </c>
    </row>
    <row r="34" spans="1:5" ht="30" x14ac:dyDescent="0.25">
      <c r="A34" s="592">
        <f t="shared" si="0"/>
        <v>32</v>
      </c>
      <c r="B34" s="594" t="s">
        <v>578</v>
      </c>
      <c r="C34" s="594" t="s">
        <v>642</v>
      </c>
      <c r="D34" s="594" t="s">
        <v>631</v>
      </c>
      <c r="E34" s="594" t="s">
        <v>643</v>
      </c>
    </row>
    <row r="35" spans="1:5" ht="30" x14ac:dyDescent="0.25">
      <c r="A35" s="592">
        <f t="shared" si="0"/>
        <v>33</v>
      </c>
      <c r="B35" s="594" t="s">
        <v>423</v>
      </c>
      <c r="C35" s="594" t="s">
        <v>644</v>
      </c>
      <c r="D35" s="594" t="s">
        <v>631</v>
      </c>
      <c r="E35" s="594" t="s">
        <v>645</v>
      </c>
    </row>
    <row r="36" spans="1:5" ht="45" x14ac:dyDescent="0.25">
      <c r="A36" s="592">
        <f t="shared" si="0"/>
        <v>34</v>
      </c>
      <c r="B36" s="594" t="s">
        <v>582</v>
      </c>
      <c r="C36" s="594" t="s">
        <v>646</v>
      </c>
      <c r="D36" s="594" t="s">
        <v>647</v>
      </c>
      <c r="E36" s="594" t="s">
        <v>648</v>
      </c>
    </row>
    <row r="37" spans="1:5" ht="30" x14ac:dyDescent="0.25">
      <c r="A37" s="592">
        <f t="shared" si="0"/>
        <v>35</v>
      </c>
      <c r="B37" s="594" t="s">
        <v>582</v>
      </c>
      <c r="C37" s="594" t="s">
        <v>649</v>
      </c>
      <c r="D37" s="594" t="s">
        <v>647</v>
      </c>
      <c r="E37" s="594" t="s">
        <v>650</v>
      </c>
    </row>
    <row r="38" spans="1:5" ht="45" x14ac:dyDescent="0.25">
      <c r="A38" s="592">
        <f t="shared" si="0"/>
        <v>36</v>
      </c>
      <c r="B38" s="594" t="s">
        <v>439</v>
      </c>
      <c r="C38" s="594" t="s">
        <v>651</v>
      </c>
      <c r="D38" s="594" t="s">
        <v>647</v>
      </c>
      <c r="E38" s="594" t="s">
        <v>652</v>
      </c>
    </row>
    <row r="39" spans="1:5" ht="45" x14ac:dyDescent="0.25">
      <c r="A39" s="592">
        <f t="shared" si="0"/>
        <v>37</v>
      </c>
      <c r="B39" s="594" t="s">
        <v>439</v>
      </c>
      <c r="C39" s="594" t="s">
        <v>653</v>
      </c>
      <c r="D39" s="594" t="s">
        <v>647</v>
      </c>
      <c r="E39" s="594" t="s">
        <v>654</v>
      </c>
    </row>
    <row r="40" spans="1:5" ht="60" x14ac:dyDescent="0.25">
      <c r="A40" s="592">
        <f t="shared" si="0"/>
        <v>38</v>
      </c>
      <c r="B40" s="594" t="s">
        <v>439</v>
      </c>
      <c r="C40" s="594" t="s">
        <v>655</v>
      </c>
      <c r="D40" s="594" t="s">
        <v>647</v>
      </c>
      <c r="E40" s="594" t="s">
        <v>656</v>
      </c>
    </row>
    <row r="41" spans="1:5" ht="30" x14ac:dyDescent="0.25">
      <c r="A41" s="592">
        <f t="shared" si="0"/>
        <v>39</v>
      </c>
      <c r="B41" s="594" t="s">
        <v>439</v>
      </c>
      <c r="C41" s="594" t="s">
        <v>657</v>
      </c>
      <c r="D41" s="594" t="s">
        <v>647</v>
      </c>
      <c r="E41" s="594" t="s">
        <v>658</v>
      </c>
    </row>
    <row r="42" spans="1:5" ht="45" x14ac:dyDescent="0.25">
      <c r="A42" s="592">
        <f t="shared" si="0"/>
        <v>40</v>
      </c>
      <c r="B42" s="594" t="s">
        <v>439</v>
      </c>
      <c r="C42" s="594" t="s">
        <v>659</v>
      </c>
      <c r="D42" s="594" t="s">
        <v>647</v>
      </c>
      <c r="E42" s="594" t="s">
        <v>660</v>
      </c>
    </row>
    <row r="43" spans="1:5" ht="30" x14ac:dyDescent="0.25">
      <c r="A43" s="592">
        <f t="shared" si="0"/>
        <v>41</v>
      </c>
      <c r="B43" s="594" t="s">
        <v>582</v>
      </c>
      <c r="C43" s="594" t="s">
        <v>661</v>
      </c>
      <c r="D43" s="594" t="s">
        <v>647</v>
      </c>
      <c r="E43" s="594" t="s">
        <v>662</v>
      </c>
    </row>
    <row r="44" spans="1:5" ht="30" x14ac:dyDescent="0.25">
      <c r="A44" s="592">
        <f t="shared" si="0"/>
        <v>42</v>
      </c>
      <c r="B44" s="594" t="s">
        <v>372</v>
      </c>
      <c r="C44" s="594" t="s">
        <v>663</v>
      </c>
      <c r="D44" s="594" t="s">
        <v>647</v>
      </c>
      <c r="E44" s="594" t="s">
        <v>664</v>
      </c>
    </row>
    <row r="45" spans="1:5" ht="30" x14ac:dyDescent="0.25">
      <c r="A45" s="592">
        <f t="shared" si="0"/>
        <v>43</v>
      </c>
      <c r="B45" s="597" t="s">
        <v>582</v>
      </c>
      <c r="C45" s="594" t="s">
        <v>665</v>
      </c>
      <c r="D45" s="594" t="s">
        <v>666</v>
      </c>
      <c r="E45" s="594" t="s">
        <v>667</v>
      </c>
    </row>
    <row r="46" spans="1:5" ht="30" x14ac:dyDescent="0.25">
      <c r="A46" s="592">
        <f t="shared" si="0"/>
        <v>44</v>
      </c>
      <c r="B46" s="594" t="s">
        <v>533</v>
      </c>
      <c r="C46" s="599" t="s">
        <v>528</v>
      </c>
      <c r="D46" s="600" t="s">
        <v>668</v>
      </c>
      <c r="E46" s="599" t="s">
        <v>669</v>
      </c>
    </row>
    <row r="47" spans="1:5" ht="45" x14ac:dyDescent="0.25">
      <c r="A47" s="592">
        <f t="shared" si="0"/>
        <v>45</v>
      </c>
      <c r="B47" s="594" t="s">
        <v>670</v>
      </c>
      <c r="C47" s="599" t="s">
        <v>525</v>
      </c>
      <c r="D47" s="600" t="s">
        <v>668</v>
      </c>
      <c r="E47" s="599" t="s">
        <v>671</v>
      </c>
    </row>
  </sheetData>
  <mergeCells count="3">
    <mergeCell ref="B16:B17"/>
    <mergeCell ref="C16:C17"/>
    <mergeCell ref="D16:D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8"/>
  <sheetViews>
    <sheetView topLeftCell="A79" zoomScale="80" zoomScaleNormal="80" workbookViewId="0">
      <selection activeCell="Q105" sqref="Q105"/>
    </sheetView>
  </sheetViews>
  <sheetFormatPr defaultColWidth="8.85546875" defaultRowHeight="12.75" x14ac:dyDescent="0.2"/>
  <cols>
    <col min="1" max="1" width="5.85546875" style="120"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501" t="s">
        <v>75</v>
      </c>
      <c r="B1" s="501"/>
      <c r="C1" s="501"/>
      <c r="D1" s="501"/>
      <c r="E1" s="501"/>
    </row>
    <row r="2" spans="1:12" x14ac:dyDescent="0.2">
      <c r="A2" s="502" t="s">
        <v>76</v>
      </c>
      <c r="B2" s="502"/>
      <c r="C2" s="502"/>
      <c r="D2" s="502"/>
      <c r="E2" s="502"/>
    </row>
    <row r="3" spans="1:12" x14ac:dyDescent="0.2">
      <c r="A3" s="503"/>
      <c r="B3" s="503"/>
      <c r="C3" s="503"/>
      <c r="D3" s="503"/>
      <c r="E3" s="503"/>
    </row>
    <row r="4" spans="1:12" ht="15.75" thickBot="1" x14ac:dyDescent="0.25">
      <c r="A4" s="508" t="s">
        <v>77</v>
      </c>
      <c r="B4" s="508"/>
      <c r="C4" s="508"/>
      <c r="D4" s="508"/>
      <c r="E4" s="508"/>
    </row>
    <row r="5" spans="1:12" ht="55.15" customHeight="1" x14ac:dyDescent="0.2">
      <c r="A5" s="509" t="s">
        <v>78</v>
      </c>
      <c r="B5" s="511" t="s">
        <v>79</v>
      </c>
      <c r="C5" s="93" t="s">
        <v>80</v>
      </c>
      <c r="D5" s="94" t="s">
        <v>81</v>
      </c>
      <c r="E5" s="95" t="s">
        <v>82</v>
      </c>
      <c r="G5" s="93" t="s">
        <v>144</v>
      </c>
      <c r="H5" s="94" t="s">
        <v>69</v>
      </c>
      <c r="I5" s="95" t="s">
        <v>146</v>
      </c>
      <c r="J5" s="93" t="s">
        <v>145</v>
      </c>
      <c r="K5" s="94" t="s">
        <v>110</v>
      </c>
      <c r="L5" s="95" t="s">
        <v>147</v>
      </c>
    </row>
    <row r="6" spans="1:12" ht="15.75" thickBot="1" x14ac:dyDescent="0.25">
      <c r="A6" s="510"/>
      <c r="B6" s="512"/>
      <c r="C6" s="96" t="s">
        <v>83</v>
      </c>
      <c r="D6" s="97" t="s">
        <v>83</v>
      </c>
      <c r="E6" s="98" t="s">
        <v>83</v>
      </c>
      <c r="G6" s="99" t="s">
        <v>83</v>
      </c>
      <c r="H6" s="100" t="s">
        <v>83</v>
      </c>
      <c r="I6" s="101" t="s">
        <v>83</v>
      </c>
      <c r="J6" s="99" t="s">
        <v>83</v>
      </c>
      <c r="K6" s="100" t="s">
        <v>83</v>
      </c>
      <c r="L6" s="101" t="s">
        <v>83</v>
      </c>
    </row>
    <row r="7" spans="1:12" ht="13.5" thickBot="1" x14ac:dyDescent="0.25">
      <c r="A7" s="102" t="s">
        <v>84</v>
      </c>
      <c r="B7" s="102" t="s">
        <v>85</v>
      </c>
      <c r="C7" s="102" t="s">
        <v>86</v>
      </c>
      <c r="D7" s="102" t="s">
        <v>87</v>
      </c>
      <c r="E7" s="102" t="s">
        <v>88</v>
      </c>
      <c r="G7" s="103">
        <f>E7+1</f>
        <v>6</v>
      </c>
      <c r="H7" s="103">
        <f>G7+1</f>
        <v>7</v>
      </c>
      <c r="I7" s="103">
        <f>H7+1</f>
        <v>8</v>
      </c>
      <c r="J7" s="103">
        <f>I7+1</f>
        <v>9</v>
      </c>
      <c r="K7" s="103">
        <f>J7+1</f>
        <v>10</v>
      </c>
      <c r="L7" s="103">
        <f>K7+1</f>
        <v>11</v>
      </c>
    </row>
    <row r="8" spans="1:12" ht="15" x14ac:dyDescent="0.2">
      <c r="A8" s="513" t="s">
        <v>89</v>
      </c>
      <c r="B8" s="514"/>
      <c r="C8" s="514"/>
      <c r="D8" s="514"/>
      <c r="E8" s="515"/>
    </row>
    <row r="9" spans="1:12" s="44" customFormat="1" ht="15" x14ac:dyDescent="0.25">
      <c r="A9" s="182" t="s">
        <v>10</v>
      </c>
      <c r="B9" s="183" t="s">
        <v>90</v>
      </c>
      <c r="C9" s="84">
        <f t="shared" ref="C9:D12" si="0">G9+J9</f>
        <v>0</v>
      </c>
      <c r="D9" s="84">
        <f t="shared" si="0"/>
        <v>0</v>
      </c>
      <c r="E9" s="299">
        <f>C9+D9</f>
        <v>0</v>
      </c>
      <c r="G9" s="179">
        <v>0</v>
      </c>
      <c r="H9" s="179">
        <v>0</v>
      </c>
      <c r="I9" s="180">
        <f>G9+H9</f>
        <v>0</v>
      </c>
      <c r="J9" s="179">
        <v>0</v>
      </c>
      <c r="K9" s="179">
        <v>0</v>
      </c>
      <c r="L9" s="180">
        <f>J9+K9</f>
        <v>0</v>
      </c>
    </row>
    <row r="10" spans="1:12" s="44" customFormat="1" ht="15" x14ac:dyDescent="0.25">
      <c r="A10" s="182" t="s">
        <v>11</v>
      </c>
      <c r="B10" s="183" t="s">
        <v>12</v>
      </c>
      <c r="C10" s="84">
        <f t="shared" si="0"/>
        <v>0</v>
      </c>
      <c r="D10" s="84">
        <f t="shared" si="0"/>
        <v>0</v>
      </c>
      <c r="E10" s="299">
        <f t="shared" ref="E10:E12" si="1">C10+D10</f>
        <v>0</v>
      </c>
      <c r="G10" s="179">
        <v>0</v>
      </c>
      <c r="H10" s="179">
        <v>0</v>
      </c>
      <c r="I10" s="180">
        <f t="shared" ref="I10:I12" si="2">G10+H10</f>
        <v>0</v>
      </c>
      <c r="J10" s="179">
        <v>0</v>
      </c>
      <c r="K10" s="179">
        <v>0</v>
      </c>
      <c r="L10" s="180">
        <f t="shared" ref="L10:L12" si="3">J10+K10</f>
        <v>0</v>
      </c>
    </row>
    <row r="11" spans="1:12" s="44" customFormat="1" ht="26.25" x14ac:dyDescent="0.25">
      <c r="A11" s="182" t="s">
        <v>91</v>
      </c>
      <c r="B11" s="187" t="s">
        <v>92</v>
      </c>
      <c r="C11" s="84">
        <f t="shared" si="0"/>
        <v>0</v>
      </c>
      <c r="D11" s="84">
        <f t="shared" si="0"/>
        <v>0</v>
      </c>
      <c r="E11" s="299">
        <f t="shared" si="1"/>
        <v>0</v>
      </c>
      <c r="G11" s="179">
        <v>0</v>
      </c>
      <c r="H11" s="179">
        <v>0</v>
      </c>
      <c r="I11" s="180">
        <f t="shared" si="2"/>
        <v>0</v>
      </c>
      <c r="J11" s="179">
        <v>0</v>
      </c>
      <c r="K11" s="179">
        <v>0</v>
      </c>
      <c r="L11" s="180">
        <f t="shared" si="3"/>
        <v>0</v>
      </c>
    </row>
    <row r="12" spans="1:12" s="44" customFormat="1" ht="13.15" customHeight="1" thickBot="1" x14ac:dyDescent="0.3">
      <c r="A12" s="297" t="s">
        <v>93</v>
      </c>
      <c r="B12" s="298" t="s">
        <v>94</v>
      </c>
      <c r="C12" s="267">
        <f t="shared" si="0"/>
        <v>0</v>
      </c>
      <c r="D12" s="267">
        <f t="shared" si="0"/>
        <v>0</v>
      </c>
      <c r="E12" s="283">
        <f t="shared" si="1"/>
        <v>0</v>
      </c>
      <c r="G12" s="179">
        <v>0</v>
      </c>
      <c r="H12" s="179">
        <v>0</v>
      </c>
      <c r="I12" s="180">
        <f t="shared" si="2"/>
        <v>0</v>
      </c>
      <c r="J12" s="179">
        <v>0</v>
      </c>
      <c r="K12" s="179">
        <v>0</v>
      </c>
      <c r="L12" s="180">
        <f t="shared" si="3"/>
        <v>0</v>
      </c>
    </row>
    <row r="13" spans="1:12" ht="16.5" thickTop="1" thickBot="1" x14ac:dyDescent="0.3">
      <c r="A13" s="487" t="s">
        <v>95</v>
      </c>
      <c r="B13" s="488"/>
      <c r="C13" s="108">
        <f>SUM(C9:C12)</f>
        <v>0</v>
      </c>
      <c r="D13" s="108">
        <f t="shared" ref="D13:E13" si="4">SUM(D9:D12)</f>
        <v>0</v>
      </c>
      <c r="E13" s="109">
        <f t="shared" si="4"/>
        <v>0</v>
      </c>
      <c r="G13" s="108">
        <f>SUM(G9:G12)</f>
        <v>0</v>
      </c>
      <c r="H13" s="108">
        <f t="shared" ref="H13:L13" si="5">SUM(H9:H12)</f>
        <v>0</v>
      </c>
      <c r="I13" s="108">
        <f t="shared" si="5"/>
        <v>0</v>
      </c>
      <c r="J13" s="108">
        <f t="shared" si="5"/>
        <v>0</v>
      </c>
      <c r="K13" s="108">
        <f t="shared" si="5"/>
        <v>0</v>
      </c>
      <c r="L13" s="108">
        <f t="shared" si="5"/>
        <v>0</v>
      </c>
    </row>
    <row r="14" spans="1:12" ht="16.5" customHeight="1" thickBot="1" x14ac:dyDescent="0.25">
      <c r="A14" s="516" t="s">
        <v>96</v>
      </c>
      <c r="B14" s="505"/>
      <c r="C14" s="505"/>
      <c r="D14" s="505"/>
      <c r="E14" s="517"/>
      <c r="G14" s="110"/>
      <c r="H14" s="110"/>
      <c r="I14" s="110"/>
      <c r="J14" s="110"/>
      <c r="K14" s="110"/>
      <c r="L14" s="110"/>
    </row>
    <row r="15" spans="1:12" ht="34.5" customHeight="1" thickTop="1" thickBot="1" x14ac:dyDescent="0.3">
      <c r="A15" s="269" t="s">
        <v>14</v>
      </c>
      <c r="B15" s="270" t="s">
        <v>111</v>
      </c>
      <c r="C15" s="267">
        <f>G15+J15</f>
        <v>0</v>
      </c>
      <c r="D15" s="267">
        <f>H15+K15</f>
        <v>0</v>
      </c>
      <c r="E15" s="268">
        <f t="shared" ref="E15" si="6">C15+D15</f>
        <v>0</v>
      </c>
      <c r="G15" s="179">
        <v>0</v>
      </c>
      <c r="H15" s="179">
        <v>0</v>
      </c>
      <c r="I15" s="180">
        <f t="shared" ref="I15" si="7">G15+H15</f>
        <v>0</v>
      </c>
      <c r="J15" s="179">
        <v>0</v>
      </c>
      <c r="K15" s="179">
        <v>0</v>
      </c>
      <c r="L15" s="180">
        <f t="shared" ref="L15" si="8">J15+K15</f>
        <v>0</v>
      </c>
    </row>
    <row r="16" spans="1:12" ht="15" customHeight="1" thickTop="1" thickBot="1" x14ac:dyDescent="0.3">
      <c r="A16" s="518" t="s">
        <v>97</v>
      </c>
      <c r="B16" s="519"/>
      <c r="C16" s="112">
        <f>SUM(C15:C15)</f>
        <v>0</v>
      </c>
      <c r="D16" s="112">
        <f>SUM(D15:D15)</f>
        <v>0</v>
      </c>
      <c r="E16" s="113">
        <f>SUM(E15:E15)</f>
        <v>0</v>
      </c>
      <c r="G16" s="108">
        <f t="shared" ref="G16:L16" si="9">SUM(G15:G15)</f>
        <v>0</v>
      </c>
      <c r="H16" s="108">
        <f t="shared" si="9"/>
        <v>0</v>
      </c>
      <c r="I16" s="108">
        <f t="shared" si="9"/>
        <v>0</v>
      </c>
      <c r="J16" s="108">
        <f t="shared" si="9"/>
        <v>0</v>
      </c>
      <c r="K16" s="108">
        <f t="shared" si="9"/>
        <v>0</v>
      </c>
      <c r="L16" s="108">
        <f t="shared" si="9"/>
        <v>0</v>
      </c>
    </row>
    <row r="17" spans="1:12" ht="15" x14ac:dyDescent="0.2">
      <c r="A17" s="520" t="s">
        <v>371</v>
      </c>
      <c r="B17" s="514"/>
      <c r="C17" s="514"/>
      <c r="D17" s="514"/>
      <c r="E17" s="515"/>
      <c r="G17" s="110"/>
      <c r="H17" s="110"/>
      <c r="I17" s="110"/>
      <c r="J17" s="110"/>
      <c r="K17" s="110"/>
      <c r="L17" s="110"/>
    </row>
    <row r="18" spans="1:12" s="44" customFormat="1" ht="15.75" thickBot="1" x14ac:dyDescent="0.3">
      <c r="A18" s="272" t="s">
        <v>155</v>
      </c>
      <c r="B18" s="277" t="s">
        <v>98</v>
      </c>
      <c r="C18" s="271">
        <f>SUM(C19:C21)</f>
        <v>0</v>
      </c>
      <c r="D18" s="271">
        <f t="shared" ref="D18:E18" si="10">SUM(D19:D21)</f>
        <v>0</v>
      </c>
      <c r="E18" s="185">
        <f t="shared" si="10"/>
        <v>0</v>
      </c>
      <c r="G18" s="295">
        <f>G19+G20+G21</f>
        <v>0</v>
      </c>
      <c r="H18" s="295">
        <f>H19+H20+H21</f>
        <v>0</v>
      </c>
      <c r="I18" s="296">
        <f>G18+H18</f>
        <v>0</v>
      </c>
      <c r="J18" s="295">
        <f>J19+J20+J21</f>
        <v>0</v>
      </c>
      <c r="K18" s="295">
        <f>K19+K20+K21</f>
        <v>0</v>
      </c>
      <c r="L18" s="296">
        <f>J18+K18</f>
        <v>0</v>
      </c>
    </row>
    <row r="19" spans="1:12" s="44" customFormat="1" ht="15.75" thickTop="1" x14ac:dyDescent="0.25">
      <c r="A19" s="273" t="s">
        <v>373</v>
      </c>
      <c r="B19" s="300" t="s">
        <v>148</v>
      </c>
      <c r="C19" s="301">
        <f t="shared" ref="C19:D22" si="11">G19+J19</f>
        <v>0</v>
      </c>
      <c r="D19" s="302">
        <f t="shared" si="11"/>
        <v>0</v>
      </c>
      <c r="E19" s="303">
        <f t="shared" ref="E19:E22" si="12">C19+D19</f>
        <v>0</v>
      </c>
      <c r="G19" s="284">
        <v>0</v>
      </c>
      <c r="H19" s="284">
        <v>0</v>
      </c>
      <c r="I19" s="285">
        <f t="shared" ref="I19:I21" si="13">G19+H19</f>
        <v>0</v>
      </c>
      <c r="J19" s="284">
        <v>0</v>
      </c>
      <c r="K19" s="284">
        <v>0</v>
      </c>
      <c r="L19" s="285">
        <f t="shared" ref="L19:L21" si="14">J19+K19</f>
        <v>0</v>
      </c>
    </row>
    <row r="20" spans="1:12" s="44" customFormat="1" ht="15" x14ac:dyDescent="0.25">
      <c r="A20" s="182" t="s">
        <v>374</v>
      </c>
      <c r="B20" s="183" t="s">
        <v>157</v>
      </c>
      <c r="C20" s="84">
        <f t="shared" si="11"/>
        <v>0</v>
      </c>
      <c r="D20" s="84">
        <f t="shared" si="11"/>
        <v>0</v>
      </c>
      <c r="E20" s="299">
        <f t="shared" si="12"/>
        <v>0</v>
      </c>
      <c r="G20" s="179">
        <v>0</v>
      </c>
      <c r="H20" s="179">
        <v>0</v>
      </c>
      <c r="I20" s="180">
        <f t="shared" si="13"/>
        <v>0</v>
      </c>
      <c r="J20" s="179">
        <v>0</v>
      </c>
      <c r="K20" s="179">
        <v>0</v>
      </c>
      <c r="L20" s="180">
        <f t="shared" si="14"/>
        <v>0</v>
      </c>
    </row>
    <row r="21" spans="1:12" s="44" customFormat="1" ht="15.75" thickBot="1" x14ac:dyDescent="0.3">
      <c r="A21" s="189" t="s">
        <v>375</v>
      </c>
      <c r="B21" s="298" t="s">
        <v>112</v>
      </c>
      <c r="C21" s="267">
        <f t="shared" si="11"/>
        <v>0</v>
      </c>
      <c r="D21" s="267">
        <f t="shared" si="11"/>
        <v>0</v>
      </c>
      <c r="E21" s="283">
        <f t="shared" si="12"/>
        <v>0</v>
      </c>
      <c r="G21" s="290">
        <v>0</v>
      </c>
      <c r="H21" s="290">
        <v>0</v>
      </c>
      <c r="I21" s="291">
        <f t="shared" si="13"/>
        <v>0</v>
      </c>
      <c r="J21" s="290">
        <v>0</v>
      </c>
      <c r="K21" s="290">
        <v>0</v>
      </c>
      <c r="L21" s="291">
        <f t="shared" si="14"/>
        <v>0</v>
      </c>
    </row>
    <row r="22" spans="1:12" s="44" customFormat="1" ht="27.75" thickTop="1" thickBot="1" x14ac:dyDescent="0.3">
      <c r="A22" s="305" t="s">
        <v>376</v>
      </c>
      <c r="B22" s="278" t="s">
        <v>158</v>
      </c>
      <c r="C22" s="279">
        <f t="shared" si="11"/>
        <v>0</v>
      </c>
      <c r="D22" s="279">
        <f t="shared" si="11"/>
        <v>0</v>
      </c>
      <c r="E22" s="280">
        <f t="shared" si="12"/>
        <v>0</v>
      </c>
      <c r="F22" s="249"/>
      <c r="G22" s="292">
        <v>0</v>
      </c>
      <c r="H22" s="293">
        <v>0</v>
      </c>
      <c r="I22" s="287">
        <f>G22+H22</f>
        <v>0</v>
      </c>
      <c r="J22" s="293">
        <v>0</v>
      </c>
      <c r="K22" s="293">
        <v>0</v>
      </c>
      <c r="L22" s="294">
        <f>J22+K22</f>
        <v>0</v>
      </c>
    </row>
    <row r="23" spans="1:12" s="44" customFormat="1" ht="16.5" thickTop="1" thickBot="1" x14ac:dyDescent="0.3">
      <c r="A23" s="305" t="s">
        <v>335</v>
      </c>
      <c r="B23" s="282" t="s">
        <v>380</v>
      </c>
      <c r="C23" s="279">
        <f t="shared" ref="C23" si="15">G23+J23</f>
        <v>0</v>
      </c>
      <c r="D23" s="279">
        <f t="shared" ref="D23" si="16">H23+K23</f>
        <v>0</v>
      </c>
      <c r="E23" s="280">
        <f t="shared" ref="E23" si="17">C23+D23</f>
        <v>0</v>
      </c>
      <c r="F23" s="249"/>
      <c r="G23" s="288">
        <v>0</v>
      </c>
      <c r="H23" s="288">
        <v>0</v>
      </c>
      <c r="I23" s="289">
        <f>G23+H23</f>
        <v>0</v>
      </c>
      <c r="J23" s="288">
        <v>0</v>
      </c>
      <c r="K23" s="288">
        <v>0</v>
      </c>
      <c r="L23" s="289">
        <f>J23+K23</f>
        <v>0</v>
      </c>
    </row>
    <row r="24" spans="1:12" s="44" customFormat="1" ht="27.75" thickTop="1" thickBot="1" x14ac:dyDescent="0.3">
      <c r="A24" s="306" t="s">
        <v>508</v>
      </c>
      <c r="B24" s="417" t="s">
        <v>509</v>
      </c>
      <c r="C24" s="279">
        <f t="shared" ref="C24" si="18">G24+J24</f>
        <v>0</v>
      </c>
      <c r="D24" s="279">
        <f t="shared" ref="D24" si="19">H24+K24</f>
        <v>0</v>
      </c>
      <c r="E24" s="280">
        <f t="shared" ref="E24" si="20">C24+D24</f>
        <v>0</v>
      </c>
      <c r="F24" s="249"/>
      <c r="G24" s="288">
        <v>0</v>
      </c>
      <c r="H24" s="288">
        <v>0</v>
      </c>
      <c r="I24" s="289">
        <f>G24+H24</f>
        <v>0</v>
      </c>
      <c r="J24" s="288">
        <v>0</v>
      </c>
      <c r="K24" s="288">
        <v>0</v>
      </c>
      <c r="L24" s="289">
        <f>J24+K24</f>
        <v>0</v>
      </c>
    </row>
    <row r="25" spans="1:12" s="44" customFormat="1" ht="16.5" thickTop="1" thickBot="1" x14ac:dyDescent="0.3">
      <c r="A25" s="306" t="s">
        <v>382</v>
      </c>
      <c r="B25" s="282" t="s">
        <v>99</v>
      </c>
      <c r="C25" s="274">
        <f>SUM(C26:C29)</f>
        <v>0</v>
      </c>
      <c r="D25" s="275">
        <f>SUM(D26:D29)</f>
        <v>0</v>
      </c>
      <c r="E25" s="186">
        <f>SUM(E26:E29)</f>
        <v>0</v>
      </c>
      <c r="G25" s="287">
        <f t="shared" ref="G25:L25" si="21">SUM(G26:G29)</f>
        <v>0</v>
      </c>
      <c r="H25" s="287">
        <f t="shared" si="21"/>
        <v>0</v>
      </c>
      <c r="I25" s="287">
        <f t="shared" si="21"/>
        <v>0</v>
      </c>
      <c r="J25" s="287">
        <f t="shared" si="21"/>
        <v>0</v>
      </c>
      <c r="K25" s="287">
        <f t="shared" si="21"/>
        <v>0</v>
      </c>
      <c r="L25" s="287">
        <f t="shared" si="21"/>
        <v>0</v>
      </c>
    </row>
    <row r="26" spans="1:12" s="44" customFormat="1" ht="42" customHeight="1" thickTop="1" x14ac:dyDescent="0.25">
      <c r="A26" s="182" t="s">
        <v>383</v>
      </c>
      <c r="B26" s="188" t="s">
        <v>149</v>
      </c>
      <c r="C26" s="301">
        <f t="shared" ref="C26:D30" si="22">G26+J26</f>
        <v>0</v>
      </c>
      <c r="D26" s="301">
        <f t="shared" si="22"/>
        <v>0</v>
      </c>
      <c r="E26" s="304">
        <f t="shared" ref="E26:E30" si="23">C26+D26</f>
        <v>0</v>
      </c>
      <c r="G26" s="284">
        <v>0</v>
      </c>
      <c r="H26" s="284">
        <v>0</v>
      </c>
      <c r="I26" s="285">
        <f t="shared" ref="I26:I27" si="24">G26+H26</f>
        <v>0</v>
      </c>
      <c r="J26" s="284">
        <v>0</v>
      </c>
      <c r="K26" s="284">
        <v>0</v>
      </c>
      <c r="L26" s="285">
        <f t="shared" ref="L26:L27" si="25">J26+K26</f>
        <v>0</v>
      </c>
    </row>
    <row r="27" spans="1:12" s="44" customFormat="1" ht="26.25" x14ac:dyDescent="0.25">
      <c r="A27" s="182" t="s">
        <v>384</v>
      </c>
      <c r="B27" s="187" t="s">
        <v>159</v>
      </c>
      <c r="C27" s="84">
        <f t="shared" si="22"/>
        <v>0</v>
      </c>
      <c r="D27" s="84">
        <f t="shared" si="22"/>
        <v>0</v>
      </c>
      <c r="E27" s="299">
        <f t="shared" si="23"/>
        <v>0</v>
      </c>
      <c r="G27" s="179">
        <v>0</v>
      </c>
      <c r="H27" s="179">
        <v>0</v>
      </c>
      <c r="I27" s="180">
        <f t="shared" si="24"/>
        <v>0</v>
      </c>
      <c r="J27" s="179">
        <v>0</v>
      </c>
      <c r="K27" s="179">
        <v>0</v>
      </c>
      <c r="L27" s="180">
        <f t="shared" si="25"/>
        <v>0</v>
      </c>
    </row>
    <row r="28" spans="1:12" s="44" customFormat="1" ht="26.25" x14ac:dyDescent="0.25">
      <c r="A28" s="182" t="s">
        <v>386</v>
      </c>
      <c r="B28" s="187" t="s">
        <v>160</v>
      </c>
      <c r="C28" s="84">
        <f t="shared" si="22"/>
        <v>0</v>
      </c>
      <c r="D28" s="84">
        <f t="shared" si="22"/>
        <v>0</v>
      </c>
      <c r="E28" s="180">
        <f t="shared" si="23"/>
        <v>0</v>
      </c>
      <c r="G28" s="179">
        <v>0</v>
      </c>
      <c r="H28" s="179">
        <v>0</v>
      </c>
      <c r="I28" s="180">
        <f>G28+H28</f>
        <v>0</v>
      </c>
      <c r="J28" s="179">
        <v>0</v>
      </c>
      <c r="K28" s="179">
        <v>0</v>
      </c>
      <c r="L28" s="180">
        <f>J28+K28</f>
        <v>0</v>
      </c>
    </row>
    <row r="29" spans="1:12" s="44" customFormat="1" ht="15.75" thickBot="1" x14ac:dyDescent="0.3">
      <c r="A29" s="177" t="s">
        <v>387</v>
      </c>
      <c r="B29" s="276" t="s">
        <v>150</v>
      </c>
      <c r="C29" s="267">
        <f t="shared" si="22"/>
        <v>0</v>
      </c>
      <c r="D29" s="267">
        <f t="shared" si="22"/>
        <v>0</v>
      </c>
      <c r="E29" s="283">
        <f t="shared" si="23"/>
        <v>0</v>
      </c>
      <c r="G29" s="319">
        <v>0</v>
      </c>
      <c r="H29" s="319">
        <v>0</v>
      </c>
      <c r="I29" s="320">
        <f t="shared" ref="I29" si="26">G29+H29</f>
        <v>0</v>
      </c>
      <c r="J29" s="319">
        <v>0</v>
      </c>
      <c r="K29" s="319">
        <v>0</v>
      </c>
      <c r="L29" s="320">
        <f t="shared" ref="L29" si="27">J29+K29</f>
        <v>0</v>
      </c>
    </row>
    <row r="30" spans="1:12" s="44" customFormat="1" ht="16.5" thickTop="1" thickBot="1" x14ac:dyDescent="0.3">
      <c r="A30" s="305" t="s">
        <v>390</v>
      </c>
      <c r="B30" s="249" t="s">
        <v>391</v>
      </c>
      <c r="C30" s="279">
        <f t="shared" si="22"/>
        <v>0</v>
      </c>
      <c r="D30" s="279">
        <f t="shared" si="22"/>
        <v>0</v>
      </c>
      <c r="E30" s="280">
        <f t="shared" si="23"/>
        <v>0</v>
      </c>
      <c r="F30" s="249"/>
      <c r="G30" s="288">
        <v>0</v>
      </c>
      <c r="H30" s="288">
        <v>0</v>
      </c>
      <c r="I30" s="289">
        <f>G30+H30</f>
        <v>0</v>
      </c>
      <c r="J30" s="288">
        <v>0</v>
      </c>
      <c r="K30" s="288">
        <v>0</v>
      </c>
      <c r="L30" s="289">
        <f>J30+K30</f>
        <v>0</v>
      </c>
    </row>
    <row r="31" spans="1:12" s="44" customFormat="1" ht="16.5" thickTop="1" thickBot="1" x14ac:dyDescent="0.3">
      <c r="A31" s="305" t="s">
        <v>394</v>
      </c>
      <c r="B31" s="278" t="s">
        <v>100</v>
      </c>
      <c r="C31" s="274">
        <f>SUM(C32:C34)</f>
        <v>0</v>
      </c>
      <c r="D31" s="274">
        <f>SUM(D32:D34)</f>
        <v>0</v>
      </c>
      <c r="E31" s="274">
        <f>SUM(E32:E34)</f>
        <v>0</v>
      </c>
      <c r="F31" s="286"/>
      <c r="G31" s="274">
        <f t="shared" ref="G31:L31" si="28">SUM(G32:G34)</f>
        <v>0</v>
      </c>
      <c r="H31" s="274">
        <f t="shared" si="28"/>
        <v>0</v>
      </c>
      <c r="I31" s="274">
        <f t="shared" si="28"/>
        <v>0</v>
      </c>
      <c r="J31" s="274">
        <f t="shared" si="28"/>
        <v>0</v>
      </c>
      <c r="K31" s="274">
        <f t="shared" si="28"/>
        <v>0</v>
      </c>
      <c r="L31" s="274">
        <f t="shared" si="28"/>
        <v>0</v>
      </c>
    </row>
    <row r="32" spans="1:12" s="44" customFormat="1" ht="103.5" customHeight="1" thickTop="1" x14ac:dyDescent="0.25">
      <c r="A32" s="363"/>
      <c r="B32" s="423" t="s">
        <v>466</v>
      </c>
      <c r="C32" s="301">
        <f t="shared" ref="C32:C33" si="29">G32+J32</f>
        <v>0</v>
      </c>
      <c r="D32" s="301">
        <f t="shared" ref="D32:D33" si="30">H32+K32</f>
        <v>0</v>
      </c>
      <c r="E32" s="304">
        <f t="shared" ref="E32:E33" si="31">C32+D32</f>
        <v>0</v>
      </c>
      <c r="G32" s="284">
        <v>0</v>
      </c>
      <c r="H32" s="284">
        <v>0</v>
      </c>
      <c r="I32" s="285">
        <f t="shared" ref="I32:I33" si="32">G32+H32</f>
        <v>0</v>
      </c>
      <c r="J32" s="284">
        <v>0</v>
      </c>
      <c r="K32" s="284">
        <v>0</v>
      </c>
      <c r="L32" s="285">
        <f t="shared" ref="L32:L33" si="33">J32+K32</f>
        <v>0</v>
      </c>
    </row>
    <row r="33" spans="1:12" s="44" customFormat="1" ht="28.5" customHeight="1" x14ac:dyDescent="0.25">
      <c r="A33" s="189" t="s">
        <v>396</v>
      </c>
      <c r="B33" s="190" t="s">
        <v>395</v>
      </c>
      <c r="C33" s="84">
        <f t="shared" si="29"/>
        <v>0</v>
      </c>
      <c r="D33" s="84">
        <f t="shared" si="30"/>
        <v>0</v>
      </c>
      <c r="E33" s="180">
        <f t="shared" si="31"/>
        <v>0</v>
      </c>
      <c r="G33" s="179">
        <v>0</v>
      </c>
      <c r="H33" s="179">
        <v>0</v>
      </c>
      <c r="I33" s="180">
        <f t="shared" si="32"/>
        <v>0</v>
      </c>
      <c r="J33" s="179">
        <v>0</v>
      </c>
      <c r="K33" s="179">
        <v>0</v>
      </c>
      <c r="L33" s="180">
        <f t="shared" si="33"/>
        <v>0</v>
      </c>
    </row>
    <row r="34" spans="1:12" s="44" customFormat="1" ht="15.75" thickBot="1" x14ac:dyDescent="0.3">
      <c r="A34" s="371" t="s">
        <v>467</v>
      </c>
      <c r="B34" s="370" t="s">
        <v>468</v>
      </c>
      <c r="C34" s="43">
        <f t="shared" ref="C34:D34" si="34">G34+J34</f>
        <v>0</v>
      </c>
      <c r="D34" s="43">
        <f t="shared" si="34"/>
        <v>0</v>
      </c>
      <c r="E34" s="320">
        <f t="shared" ref="E34" si="35">C34+D34</f>
        <v>0</v>
      </c>
      <c r="G34" s="369">
        <v>0</v>
      </c>
      <c r="H34" s="369">
        <v>0</v>
      </c>
      <c r="I34" s="291">
        <f t="shared" ref="I34" si="36">G34+H34</f>
        <v>0</v>
      </c>
      <c r="J34" s="290">
        <v>0</v>
      </c>
      <c r="K34" s="290">
        <v>0</v>
      </c>
      <c r="L34" s="291">
        <f t="shared" ref="L34" si="37">J34+K34</f>
        <v>0</v>
      </c>
    </row>
    <row r="35" spans="1:12" ht="16.5" thickTop="1" thickBot="1" x14ac:dyDescent="0.3">
      <c r="A35" s="305" t="s">
        <v>397</v>
      </c>
      <c r="B35" s="278" t="s">
        <v>101</v>
      </c>
      <c r="C35" s="318">
        <f>C36+C40+C39</f>
        <v>0</v>
      </c>
      <c r="D35" s="318">
        <f>D36+D40+D39</f>
        <v>0</v>
      </c>
      <c r="E35" s="364">
        <f>E36+E40+E39</f>
        <v>0</v>
      </c>
      <c r="G35" s="365">
        <f t="shared" ref="G35:L35" si="38">G36+G40+G39</f>
        <v>0</v>
      </c>
      <c r="H35" s="310">
        <f t="shared" si="38"/>
        <v>0</v>
      </c>
      <c r="I35" s="310">
        <f t="shared" si="38"/>
        <v>0</v>
      </c>
      <c r="J35" s="310">
        <f t="shared" si="38"/>
        <v>0</v>
      </c>
      <c r="K35" s="310">
        <f t="shared" si="38"/>
        <v>0</v>
      </c>
      <c r="L35" s="366">
        <f t="shared" si="38"/>
        <v>0</v>
      </c>
    </row>
    <row r="36" spans="1:12" ht="15.75" thickTop="1" x14ac:dyDescent="0.25">
      <c r="A36" s="117" t="s">
        <v>399</v>
      </c>
      <c r="B36" s="307" t="s">
        <v>151</v>
      </c>
      <c r="C36" s="311">
        <f>C37+C38</f>
        <v>0</v>
      </c>
      <c r="D36" s="311">
        <f t="shared" ref="D36:E36" si="39">D37+D38</f>
        <v>0</v>
      </c>
      <c r="E36" s="312">
        <f t="shared" si="39"/>
        <v>0</v>
      </c>
      <c r="G36" s="309">
        <f>G37+G38</f>
        <v>0</v>
      </c>
      <c r="H36" s="309">
        <f t="shared" ref="H36:I36" si="40">H37+H38</f>
        <v>0</v>
      </c>
      <c r="I36" s="309">
        <f t="shared" si="40"/>
        <v>0</v>
      </c>
      <c r="J36" s="309">
        <f>J37+J38</f>
        <v>0</v>
      </c>
      <c r="K36" s="309">
        <f t="shared" ref="K36" si="41">K37+K38</f>
        <v>0</v>
      </c>
      <c r="L36" s="309">
        <f t="shared" ref="L36" si="42">L37+L38</f>
        <v>0</v>
      </c>
    </row>
    <row r="37" spans="1:12" ht="27.75" customHeight="1" x14ac:dyDescent="0.25">
      <c r="A37" s="111" t="s">
        <v>400</v>
      </c>
      <c r="B37" s="115" t="s">
        <v>401</v>
      </c>
      <c r="C37" s="84">
        <f t="shared" ref="C37:D40" si="43">G37+J37</f>
        <v>0</v>
      </c>
      <c r="D37" s="84">
        <f t="shared" si="43"/>
        <v>0</v>
      </c>
      <c r="E37" s="106">
        <f t="shared" ref="E37:E40" si="44">C37+D37</f>
        <v>0</v>
      </c>
      <c r="G37" s="179">
        <v>0</v>
      </c>
      <c r="H37" s="179">
        <v>0</v>
      </c>
      <c r="I37" s="106">
        <f t="shared" ref="I37:I39" si="45">G37+H37</f>
        <v>0</v>
      </c>
      <c r="J37" s="179">
        <v>0</v>
      </c>
      <c r="K37" s="179">
        <v>0</v>
      </c>
      <c r="L37" s="106">
        <f t="shared" ref="L37:L39" si="46">J37+K37</f>
        <v>0</v>
      </c>
    </row>
    <row r="38" spans="1:12" ht="69" customHeight="1" x14ac:dyDescent="0.25">
      <c r="A38" s="111" t="s">
        <v>402</v>
      </c>
      <c r="B38" s="118" t="s">
        <v>403</v>
      </c>
      <c r="C38" s="84">
        <f t="shared" si="43"/>
        <v>0</v>
      </c>
      <c r="D38" s="84">
        <f t="shared" si="43"/>
        <v>0</v>
      </c>
      <c r="E38" s="313">
        <f t="shared" si="44"/>
        <v>0</v>
      </c>
      <c r="G38" s="179">
        <v>0</v>
      </c>
      <c r="H38" s="179">
        <v>0</v>
      </c>
      <c r="I38" s="106">
        <f t="shared" si="45"/>
        <v>0</v>
      </c>
      <c r="J38" s="179">
        <v>0</v>
      </c>
      <c r="K38" s="179">
        <v>0</v>
      </c>
      <c r="L38" s="106">
        <f t="shared" si="46"/>
        <v>0</v>
      </c>
    </row>
    <row r="39" spans="1:12" ht="16.5" customHeight="1" x14ac:dyDescent="0.25">
      <c r="A39" s="424" t="s">
        <v>404</v>
      </c>
      <c r="B39" s="270" t="s">
        <v>113</v>
      </c>
      <c r="C39" s="84">
        <f t="shared" ref="C39" si="47">G39+J39</f>
        <v>0</v>
      </c>
      <c r="D39" s="84">
        <f t="shared" ref="D39" si="48">H39+K39</f>
        <v>0</v>
      </c>
      <c r="E39" s="313">
        <f t="shared" ref="E39" si="49">C39+D39</f>
        <v>0</v>
      </c>
      <c r="G39" s="290">
        <v>0</v>
      </c>
      <c r="H39" s="290">
        <v>0</v>
      </c>
      <c r="I39" s="176">
        <f t="shared" si="45"/>
        <v>0</v>
      </c>
      <c r="J39" s="290">
        <v>0</v>
      </c>
      <c r="K39" s="290">
        <v>0</v>
      </c>
      <c r="L39" s="176">
        <f t="shared" si="46"/>
        <v>0</v>
      </c>
    </row>
    <row r="40" spans="1:12" ht="45.75" customHeight="1" thickBot="1" x14ac:dyDescent="0.3">
      <c r="A40" s="104" t="s">
        <v>513</v>
      </c>
      <c r="B40" s="425" t="s">
        <v>514</v>
      </c>
      <c r="C40" s="267">
        <f t="shared" si="43"/>
        <v>0</v>
      </c>
      <c r="D40" s="267">
        <f t="shared" si="43"/>
        <v>0</v>
      </c>
      <c r="E40" s="268">
        <f t="shared" si="44"/>
        <v>0</v>
      </c>
      <c r="G40" s="319">
        <v>0</v>
      </c>
      <c r="H40" s="319">
        <v>0</v>
      </c>
      <c r="I40" s="367">
        <f t="shared" ref="I40" si="50">G40+H40</f>
        <v>0</v>
      </c>
      <c r="J40" s="319">
        <v>0</v>
      </c>
      <c r="K40" s="319">
        <v>0</v>
      </c>
      <c r="L40" s="367">
        <f t="shared" ref="L40" si="51">J40+K40</f>
        <v>0</v>
      </c>
    </row>
    <row r="41" spans="1:12" ht="16.5" thickTop="1" thickBot="1" x14ac:dyDescent="0.3">
      <c r="A41" s="487" t="s">
        <v>102</v>
      </c>
      <c r="B41" s="488"/>
      <c r="C41" s="108">
        <f>C18+C22+C25+C31+C35+C23+C30+C24</f>
        <v>0</v>
      </c>
      <c r="D41" s="108">
        <f>D18+D22+D25+D31+D35+D23+D30+D24</f>
        <v>0</v>
      </c>
      <c r="E41" s="108">
        <f>E18+E22+E25+E31+E35+E23+E30+E24</f>
        <v>0</v>
      </c>
      <c r="G41" s="368">
        <f t="shared" ref="G41:L41" si="52">G18+G22+G25+G31+G35+G23+G30+G24</f>
        <v>0</v>
      </c>
      <c r="H41" s="368">
        <f t="shared" si="52"/>
        <v>0</v>
      </c>
      <c r="I41" s="368">
        <f t="shared" si="52"/>
        <v>0</v>
      </c>
      <c r="J41" s="368">
        <f t="shared" si="52"/>
        <v>0</v>
      </c>
      <c r="K41" s="368">
        <f t="shared" si="52"/>
        <v>0</v>
      </c>
      <c r="L41" s="368">
        <f t="shared" si="52"/>
        <v>0</v>
      </c>
    </row>
    <row r="42" spans="1:12" ht="15" x14ac:dyDescent="0.2">
      <c r="A42" s="489" t="s">
        <v>406</v>
      </c>
      <c r="B42" s="490"/>
      <c r="C42" s="490"/>
      <c r="D42" s="490"/>
      <c r="E42" s="491"/>
      <c r="G42" s="80"/>
      <c r="H42" s="80"/>
      <c r="I42" s="80"/>
      <c r="J42" s="80"/>
      <c r="K42" s="80"/>
      <c r="L42" s="80"/>
    </row>
    <row r="43" spans="1:12" s="44" customFormat="1" ht="15" x14ac:dyDescent="0.25">
      <c r="A43" s="85" t="s">
        <v>165</v>
      </c>
      <c r="B43" s="183" t="s">
        <v>472</v>
      </c>
      <c r="C43" s="84">
        <f t="shared" ref="C43:D58" si="53">G43+J43</f>
        <v>0</v>
      </c>
      <c r="D43" s="84">
        <f t="shared" si="53"/>
        <v>0</v>
      </c>
      <c r="E43" s="180">
        <f t="shared" ref="E43:E54" si="54">C43+D43</f>
        <v>0</v>
      </c>
      <c r="G43" s="179">
        <v>0</v>
      </c>
      <c r="H43" s="179">
        <v>0</v>
      </c>
      <c r="I43" s="180">
        <f t="shared" ref="I43:I56" si="55">G43+H43</f>
        <v>0</v>
      </c>
      <c r="J43" s="179">
        <v>0</v>
      </c>
      <c r="K43" s="179">
        <v>0</v>
      </c>
      <c r="L43" s="180">
        <f t="shared" ref="L43:L56" si="56">J43+K43</f>
        <v>0</v>
      </c>
    </row>
    <row r="44" spans="1:12" s="44" customFormat="1" ht="15" x14ac:dyDescent="0.25">
      <c r="A44" s="85"/>
      <c r="B44" s="390" t="s">
        <v>499</v>
      </c>
      <c r="C44" s="391">
        <f t="shared" si="53"/>
        <v>0</v>
      </c>
      <c r="D44" s="391">
        <f t="shared" si="53"/>
        <v>0</v>
      </c>
      <c r="E44" s="392">
        <f t="shared" ref="E44" si="57">C44+D44</f>
        <v>0</v>
      </c>
      <c r="F44" s="393"/>
      <c r="G44" s="394">
        <v>0</v>
      </c>
      <c r="H44" s="394">
        <v>0</v>
      </c>
      <c r="I44" s="392">
        <f t="shared" si="55"/>
        <v>0</v>
      </c>
      <c r="J44" s="394">
        <v>0</v>
      </c>
      <c r="K44" s="394">
        <v>0</v>
      </c>
      <c r="L44" s="392">
        <f t="shared" si="56"/>
        <v>0</v>
      </c>
    </row>
    <row r="45" spans="1:12" s="44" customFormat="1" ht="15" x14ac:dyDescent="0.25">
      <c r="A45" s="85"/>
      <c r="B45" s="373" t="s">
        <v>475</v>
      </c>
      <c r="C45" s="374">
        <f t="shared" ref="C45" si="58">G45+J45</f>
        <v>0</v>
      </c>
      <c r="D45" s="374">
        <f t="shared" ref="D45" si="59">H45+K45</f>
        <v>0</v>
      </c>
      <c r="E45" s="375">
        <f t="shared" si="54"/>
        <v>0</v>
      </c>
      <c r="F45" s="376"/>
      <c r="G45" s="377">
        <v>0</v>
      </c>
      <c r="H45" s="377">
        <v>0</v>
      </c>
      <c r="I45" s="375">
        <f t="shared" ref="I45" si="60">G45+H45</f>
        <v>0</v>
      </c>
      <c r="J45" s="377">
        <v>0</v>
      </c>
      <c r="K45" s="377">
        <v>0</v>
      </c>
      <c r="L45" s="375">
        <f t="shared" ref="L45" si="61">J45+K45</f>
        <v>0</v>
      </c>
    </row>
    <row r="46" spans="1:12" s="44" customFormat="1" ht="26.25" x14ac:dyDescent="0.25">
      <c r="A46" s="85" t="s">
        <v>118</v>
      </c>
      <c r="B46" s="187" t="s">
        <v>473</v>
      </c>
      <c r="C46" s="84">
        <f t="shared" ref="C46:C47" si="62">G46+J46</f>
        <v>0</v>
      </c>
      <c r="D46" s="84">
        <f t="shared" ref="D46:D47" si="63">H46+K46</f>
        <v>0</v>
      </c>
      <c r="E46" s="180">
        <f t="shared" si="54"/>
        <v>0</v>
      </c>
      <c r="G46" s="179">
        <v>0</v>
      </c>
      <c r="H46" s="179">
        <v>0</v>
      </c>
      <c r="I46" s="180">
        <f t="shared" ref="I46:I47" si="64">G46+H46</f>
        <v>0</v>
      </c>
      <c r="J46" s="179">
        <v>0</v>
      </c>
      <c r="K46" s="179">
        <v>0</v>
      </c>
      <c r="L46" s="180">
        <f t="shared" ref="L46:L47" si="65">J46+K46</f>
        <v>0</v>
      </c>
    </row>
    <row r="47" spans="1:12" s="44" customFormat="1" ht="15" x14ac:dyDescent="0.25">
      <c r="A47" s="85"/>
      <c r="B47" s="390" t="s">
        <v>499</v>
      </c>
      <c r="C47" s="391">
        <f t="shared" si="62"/>
        <v>0</v>
      </c>
      <c r="D47" s="391">
        <f t="shared" si="63"/>
        <v>0</v>
      </c>
      <c r="E47" s="392">
        <f t="shared" ref="E47" si="66">C47+D47</f>
        <v>0</v>
      </c>
      <c r="F47" s="393"/>
      <c r="G47" s="394">
        <v>0</v>
      </c>
      <c r="H47" s="394">
        <v>0</v>
      </c>
      <c r="I47" s="392">
        <f t="shared" si="64"/>
        <v>0</v>
      </c>
      <c r="J47" s="394">
        <v>0</v>
      </c>
      <c r="K47" s="394">
        <v>0</v>
      </c>
      <c r="L47" s="392">
        <f t="shared" si="65"/>
        <v>0</v>
      </c>
    </row>
    <row r="48" spans="1:12" s="44" customFormat="1" ht="15" x14ac:dyDescent="0.25">
      <c r="A48" s="85"/>
      <c r="B48" s="373" t="s">
        <v>475</v>
      </c>
      <c r="C48" s="374">
        <f t="shared" ref="C48" si="67">G48+J48</f>
        <v>0</v>
      </c>
      <c r="D48" s="374">
        <f t="shared" ref="D48" si="68">H48+K48</f>
        <v>0</v>
      </c>
      <c r="E48" s="375">
        <f t="shared" si="54"/>
        <v>0</v>
      </c>
      <c r="F48" s="376"/>
      <c r="G48" s="377">
        <v>0</v>
      </c>
      <c r="H48" s="377">
        <v>0</v>
      </c>
      <c r="I48" s="375">
        <f t="shared" ref="I48" si="69">G48+H48</f>
        <v>0</v>
      </c>
      <c r="J48" s="377">
        <v>0</v>
      </c>
      <c r="K48" s="377">
        <v>0</v>
      </c>
      <c r="L48" s="375">
        <f t="shared" ref="L48" si="70">J48+K48</f>
        <v>0</v>
      </c>
    </row>
    <row r="49" spans="1:12" s="44" customFormat="1" ht="26.25" x14ac:dyDescent="0.25">
      <c r="A49" s="85" t="s">
        <v>120</v>
      </c>
      <c r="B49" s="187" t="s">
        <v>474</v>
      </c>
      <c r="C49" s="84">
        <f t="shared" ref="C49:C50" si="71">G49+J49</f>
        <v>0</v>
      </c>
      <c r="D49" s="84">
        <f t="shared" ref="D49:D50" si="72">H49+K49</f>
        <v>0</v>
      </c>
      <c r="E49" s="180">
        <f t="shared" si="54"/>
        <v>0</v>
      </c>
      <c r="G49" s="179">
        <v>0</v>
      </c>
      <c r="H49" s="179">
        <v>0</v>
      </c>
      <c r="I49" s="180">
        <f t="shared" ref="I49:I50" si="73">G49+H49</f>
        <v>0</v>
      </c>
      <c r="J49" s="179">
        <v>0</v>
      </c>
      <c r="K49" s="179">
        <v>0</v>
      </c>
      <c r="L49" s="180">
        <f t="shared" ref="L49:L50" si="74">J49+K49</f>
        <v>0</v>
      </c>
    </row>
    <row r="50" spans="1:12" s="44" customFormat="1" ht="15" x14ac:dyDescent="0.25">
      <c r="A50" s="85"/>
      <c r="B50" s="390" t="s">
        <v>499</v>
      </c>
      <c r="C50" s="391">
        <f t="shared" si="71"/>
        <v>0</v>
      </c>
      <c r="D50" s="391">
        <f t="shared" si="72"/>
        <v>0</v>
      </c>
      <c r="E50" s="392">
        <f t="shared" ref="E50" si="75">C50+D50</f>
        <v>0</v>
      </c>
      <c r="F50" s="393"/>
      <c r="G50" s="394">
        <v>0</v>
      </c>
      <c r="H50" s="394">
        <v>0</v>
      </c>
      <c r="I50" s="392">
        <f t="shared" si="73"/>
        <v>0</v>
      </c>
      <c r="J50" s="394">
        <v>0</v>
      </c>
      <c r="K50" s="394">
        <v>0</v>
      </c>
      <c r="L50" s="392">
        <f t="shared" si="74"/>
        <v>0</v>
      </c>
    </row>
    <row r="51" spans="1:12" s="44" customFormat="1" ht="15.75" customHeight="1" x14ac:dyDescent="0.25">
      <c r="A51" s="85"/>
      <c r="B51" s="373" t="s">
        <v>475</v>
      </c>
      <c r="C51" s="374">
        <f t="shared" ref="C51" si="76">G51+J51</f>
        <v>0</v>
      </c>
      <c r="D51" s="374">
        <f t="shared" ref="D51" si="77">H51+K51</f>
        <v>0</v>
      </c>
      <c r="E51" s="375">
        <f t="shared" si="54"/>
        <v>0</v>
      </c>
      <c r="F51" s="376"/>
      <c r="G51" s="377">
        <v>0</v>
      </c>
      <c r="H51" s="377">
        <v>0</v>
      </c>
      <c r="I51" s="375">
        <f t="shared" ref="I51" si="78">G51+H51</f>
        <v>0</v>
      </c>
      <c r="J51" s="377">
        <v>0</v>
      </c>
      <c r="K51" s="377">
        <v>0</v>
      </c>
      <c r="L51" s="375">
        <f t="shared" ref="L51" si="79">J51+K51</f>
        <v>0</v>
      </c>
    </row>
    <row r="52" spans="1:12" s="44" customFormat="1" ht="28.5" customHeight="1" x14ac:dyDescent="0.25">
      <c r="A52" s="85" t="s">
        <v>412</v>
      </c>
      <c r="B52" s="187" t="s">
        <v>476</v>
      </c>
      <c r="C52" s="84">
        <f t="shared" ref="C52:C53" si="80">G52+J52</f>
        <v>0</v>
      </c>
      <c r="D52" s="84">
        <f t="shared" ref="D52:D53" si="81">H52+K52</f>
        <v>0</v>
      </c>
      <c r="E52" s="180">
        <f t="shared" si="54"/>
        <v>0</v>
      </c>
      <c r="G52" s="179">
        <v>0</v>
      </c>
      <c r="H52" s="179">
        <v>0</v>
      </c>
      <c r="I52" s="180">
        <f t="shared" ref="I52:I53" si="82">G52+H52</f>
        <v>0</v>
      </c>
      <c r="J52" s="179">
        <v>0</v>
      </c>
      <c r="K52" s="179">
        <v>0</v>
      </c>
      <c r="L52" s="180">
        <f t="shared" ref="L52:L53" si="83">J52+K52</f>
        <v>0</v>
      </c>
    </row>
    <row r="53" spans="1:12" s="44" customFormat="1" ht="15" customHeight="1" x14ac:dyDescent="0.25">
      <c r="A53" s="85"/>
      <c r="B53" s="412" t="s">
        <v>499</v>
      </c>
      <c r="C53" s="391">
        <f t="shared" si="80"/>
        <v>0</v>
      </c>
      <c r="D53" s="391">
        <f t="shared" si="81"/>
        <v>0</v>
      </c>
      <c r="E53" s="392">
        <f t="shared" ref="E53" si="84">C53+D53</f>
        <v>0</v>
      </c>
      <c r="F53" s="393"/>
      <c r="G53" s="394">
        <v>0</v>
      </c>
      <c r="H53" s="394">
        <v>0</v>
      </c>
      <c r="I53" s="392">
        <f t="shared" si="82"/>
        <v>0</v>
      </c>
      <c r="J53" s="394">
        <v>0</v>
      </c>
      <c r="K53" s="394">
        <v>0</v>
      </c>
      <c r="L53" s="392">
        <f t="shared" si="83"/>
        <v>0</v>
      </c>
    </row>
    <row r="54" spans="1:12" s="44" customFormat="1" ht="15" customHeight="1" x14ac:dyDescent="0.25">
      <c r="A54" s="85"/>
      <c r="B54" s="413" t="s">
        <v>475</v>
      </c>
      <c r="C54" s="374">
        <f t="shared" ref="C54" si="85">G54+J54</f>
        <v>0</v>
      </c>
      <c r="D54" s="374">
        <f t="shared" ref="D54" si="86">H54+K54</f>
        <v>0</v>
      </c>
      <c r="E54" s="375">
        <f t="shared" si="54"/>
        <v>0</v>
      </c>
      <c r="F54" s="376"/>
      <c r="G54" s="377">
        <v>0</v>
      </c>
      <c r="H54" s="377">
        <v>0</v>
      </c>
      <c r="I54" s="375">
        <f t="shared" ref="I54" si="87">G54+H54</f>
        <v>0</v>
      </c>
      <c r="J54" s="377">
        <v>0</v>
      </c>
      <c r="K54" s="377">
        <v>0</v>
      </c>
      <c r="L54" s="375">
        <f t="shared" ref="L54" si="88">J54+K54</f>
        <v>0</v>
      </c>
    </row>
    <row r="55" spans="1:12" s="44" customFormat="1" ht="15" x14ac:dyDescent="0.25">
      <c r="A55" s="85" t="s">
        <v>417</v>
      </c>
      <c r="B55" s="187" t="s">
        <v>477</v>
      </c>
      <c r="C55" s="84">
        <f t="shared" si="53"/>
        <v>0</v>
      </c>
      <c r="D55" s="84">
        <f t="shared" si="53"/>
        <v>0</v>
      </c>
      <c r="E55" s="180">
        <f t="shared" ref="E55:E56" si="89">C55+D55</f>
        <v>0</v>
      </c>
      <c r="G55" s="179">
        <v>0</v>
      </c>
      <c r="H55" s="179">
        <v>0</v>
      </c>
      <c r="I55" s="180">
        <f t="shared" si="55"/>
        <v>0</v>
      </c>
      <c r="J55" s="179">
        <v>0</v>
      </c>
      <c r="K55" s="179">
        <v>0</v>
      </c>
      <c r="L55" s="180">
        <f t="shared" si="56"/>
        <v>0</v>
      </c>
    </row>
    <row r="56" spans="1:12" s="44" customFormat="1" ht="15" x14ac:dyDescent="0.25">
      <c r="A56" s="85"/>
      <c r="B56" s="390" t="s">
        <v>499</v>
      </c>
      <c r="C56" s="391">
        <f t="shared" si="53"/>
        <v>0</v>
      </c>
      <c r="D56" s="391">
        <f t="shared" si="53"/>
        <v>0</v>
      </c>
      <c r="E56" s="392">
        <f t="shared" si="89"/>
        <v>0</v>
      </c>
      <c r="F56" s="393"/>
      <c r="G56" s="394">
        <v>0</v>
      </c>
      <c r="H56" s="394">
        <v>0</v>
      </c>
      <c r="I56" s="392">
        <f t="shared" si="55"/>
        <v>0</v>
      </c>
      <c r="J56" s="394">
        <v>0</v>
      </c>
      <c r="K56" s="394">
        <v>0</v>
      </c>
      <c r="L56" s="392">
        <f t="shared" si="56"/>
        <v>0</v>
      </c>
    </row>
    <row r="57" spans="1:12" s="44" customFormat="1" ht="15" x14ac:dyDescent="0.25">
      <c r="A57" s="85"/>
      <c r="B57" s="373" t="s">
        <v>475</v>
      </c>
      <c r="C57" s="374">
        <f t="shared" ref="C57" si="90">G57+J57</f>
        <v>0</v>
      </c>
      <c r="D57" s="374">
        <f t="shared" ref="D57" si="91">H57+K57</f>
        <v>0</v>
      </c>
      <c r="E57" s="375">
        <f t="shared" ref="E57" si="92">C57+D57</f>
        <v>0</v>
      </c>
      <c r="F57" s="376"/>
      <c r="G57" s="377">
        <v>0</v>
      </c>
      <c r="H57" s="377">
        <v>0</v>
      </c>
      <c r="I57" s="375">
        <f t="shared" ref="I57" si="93">G57+H57</f>
        <v>0</v>
      </c>
      <c r="J57" s="377">
        <v>0</v>
      </c>
      <c r="K57" s="377">
        <v>0</v>
      </c>
      <c r="L57" s="375">
        <f t="shared" ref="L57" si="94">J57+K57</f>
        <v>0</v>
      </c>
    </row>
    <row r="58" spans="1:12" s="44" customFormat="1" ht="15" x14ac:dyDescent="0.25">
      <c r="A58" s="85" t="s">
        <v>422</v>
      </c>
      <c r="B58" s="187" t="s">
        <v>478</v>
      </c>
      <c r="C58" s="84">
        <f>G58+J58</f>
        <v>0</v>
      </c>
      <c r="D58" s="84">
        <f t="shared" si="53"/>
        <v>0</v>
      </c>
      <c r="E58" s="180">
        <f t="shared" ref="E58:E59" si="95">C58+D58</f>
        <v>0</v>
      </c>
      <c r="G58" s="179">
        <v>0</v>
      </c>
      <c r="H58" s="179">
        <v>0</v>
      </c>
      <c r="I58" s="180">
        <f t="shared" ref="I58:I59" si="96">G58+H58</f>
        <v>0</v>
      </c>
      <c r="J58" s="179">
        <v>0</v>
      </c>
      <c r="K58" s="179">
        <v>0</v>
      </c>
      <c r="L58" s="180">
        <f t="shared" ref="L58:L59" si="97">J58+K58</f>
        <v>0</v>
      </c>
    </row>
    <row r="59" spans="1:12" s="44" customFormat="1" ht="15" x14ac:dyDescent="0.25">
      <c r="A59" s="378"/>
      <c r="B59" s="390" t="s">
        <v>499</v>
      </c>
      <c r="C59" s="391">
        <f>G59+J59</f>
        <v>0</v>
      </c>
      <c r="D59" s="391">
        <f t="shared" ref="D59" si="98">H59+K59</f>
        <v>0</v>
      </c>
      <c r="E59" s="392">
        <f t="shared" si="95"/>
        <v>0</v>
      </c>
      <c r="F59" s="393"/>
      <c r="G59" s="394">
        <v>0</v>
      </c>
      <c r="H59" s="394">
        <v>0</v>
      </c>
      <c r="I59" s="392">
        <f t="shared" si="96"/>
        <v>0</v>
      </c>
      <c r="J59" s="394">
        <v>0</v>
      </c>
      <c r="K59" s="394">
        <v>0</v>
      </c>
      <c r="L59" s="392">
        <f t="shared" si="97"/>
        <v>0</v>
      </c>
    </row>
    <row r="60" spans="1:12" s="44" customFormat="1" ht="15.75" thickBot="1" x14ac:dyDescent="0.3">
      <c r="A60" s="378"/>
      <c r="B60" s="398" t="s">
        <v>475</v>
      </c>
      <c r="C60" s="399">
        <f>G60+J60</f>
        <v>0</v>
      </c>
      <c r="D60" s="399">
        <f t="shared" ref="D60" si="99">H60+K60</f>
        <v>0</v>
      </c>
      <c r="E60" s="400">
        <f t="shared" ref="E60" si="100">C60+D60</f>
        <v>0</v>
      </c>
      <c r="F60" s="376"/>
      <c r="G60" s="403">
        <v>0</v>
      </c>
      <c r="H60" s="403">
        <v>0</v>
      </c>
      <c r="I60" s="400">
        <f t="shared" ref="I60" si="101">G60+H60</f>
        <v>0</v>
      </c>
      <c r="J60" s="403">
        <v>0</v>
      </c>
      <c r="K60" s="403">
        <v>0</v>
      </c>
      <c r="L60" s="400">
        <f t="shared" ref="L60" si="102">J60+K60</f>
        <v>0</v>
      </c>
    </row>
    <row r="61" spans="1:12" ht="15.75" thickBot="1" x14ac:dyDescent="0.3">
      <c r="A61" s="496" t="s">
        <v>103</v>
      </c>
      <c r="B61" s="497"/>
      <c r="C61" s="119">
        <f>C43+C46+C49+C52+C55+C58</f>
        <v>0</v>
      </c>
      <c r="D61" s="119">
        <f>D43+D46+D49+D52+D55+D58</f>
        <v>0</v>
      </c>
      <c r="E61" s="402">
        <f>E43+E46+E49+E52+E55+E58</f>
        <v>0</v>
      </c>
      <c r="G61" s="404">
        <f t="shared" ref="G61:L61" si="103">G43+G46+G49+G52+G55+G58</f>
        <v>0</v>
      </c>
      <c r="H61" s="119">
        <f t="shared" si="103"/>
        <v>0</v>
      </c>
      <c r="I61" s="119">
        <f t="shared" si="103"/>
        <v>0</v>
      </c>
      <c r="J61" s="119">
        <f t="shared" si="103"/>
        <v>0</v>
      </c>
      <c r="K61" s="119">
        <f t="shared" si="103"/>
        <v>0</v>
      </c>
      <c r="L61" s="402">
        <f t="shared" si="103"/>
        <v>0</v>
      </c>
    </row>
    <row r="62" spans="1:12" ht="15" x14ac:dyDescent="0.25">
      <c r="A62" s="395"/>
      <c r="B62" s="401" t="s">
        <v>499</v>
      </c>
      <c r="C62" s="405">
        <f t="shared" ref="C62:E63" si="104">C59+C56+C53+C50+C47+C44</f>
        <v>0</v>
      </c>
      <c r="D62" s="405">
        <f t="shared" si="104"/>
        <v>0</v>
      </c>
      <c r="E62" s="405">
        <f t="shared" si="104"/>
        <v>0</v>
      </c>
      <c r="F62" s="396"/>
      <c r="G62" s="405">
        <f t="shared" ref="G62:L63" si="105">G59+G56+G53+G50+G47+G44</f>
        <v>0</v>
      </c>
      <c r="H62" s="405">
        <f t="shared" si="105"/>
        <v>0</v>
      </c>
      <c r="I62" s="405">
        <f t="shared" si="105"/>
        <v>0</v>
      </c>
      <c r="J62" s="405">
        <f t="shared" si="105"/>
        <v>0</v>
      </c>
      <c r="K62" s="405">
        <f t="shared" si="105"/>
        <v>0</v>
      </c>
      <c r="L62" s="405">
        <f t="shared" si="105"/>
        <v>0</v>
      </c>
    </row>
    <row r="63" spans="1:12" ht="15.75" thickBot="1" x14ac:dyDescent="0.3">
      <c r="A63" s="379"/>
      <c r="B63" s="380" t="s">
        <v>475</v>
      </c>
      <c r="C63" s="397">
        <f t="shared" si="104"/>
        <v>0</v>
      </c>
      <c r="D63" s="397">
        <f t="shared" si="104"/>
        <v>0</v>
      </c>
      <c r="E63" s="397">
        <f t="shared" si="104"/>
        <v>0</v>
      </c>
      <c r="F63" s="381"/>
      <c r="G63" s="397">
        <f t="shared" si="105"/>
        <v>0</v>
      </c>
      <c r="H63" s="397">
        <f t="shared" si="105"/>
        <v>0</v>
      </c>
      <c r="I63" s="397">
        <f t="shared" si="105"/>
        <v>0</v>
      </c>
      <c r="J63" s="397">
        <f t="shared" si="105"/>
        <v>0</v>
      </c>
      <c r="K63" s="397">
        <f t="shared" si="105"/>
        <v>0</v>
      </c>
      <c r="L63" s="397">
        <f t="shared" si="105"/>
        <v>0</v>
      </c>
    </row>
    <row r="64" spans="1:12" ht="15.75" thickBot="1" x14ac:dyDescent="0.25">
      <c r="A64" s="504" t="s">
        <v>426</v>
      </c>
      <c r="B64" s="505"/>
      <c r="C64" s="506"/>
      <c r="D64" s="506"/>
      <c r="E64" s="507"/>
      <c r="F64" s="314"/>
      <c r="G64" s="315"/>
      <c r="H64" s="315"/>
      <c r="I64" s="315"/>
      <c r="J64" s="315"/>
      <c r="K64" s="315"/>
      <c r="L64" s="315"/>
    </row>
    <row r="65" spans="1:15" ht="16.5" thickTop="1" thickBot="1" x14ac:dyDescent="0.3">
      <c r="A65" s="305" t="s">
        <v>166</v>
      </c>
      <c r="B65" s="324" t="s">
        <v>104</v>
      </c>
      <c r="C65" s="308">
        <f>SUM(C66:C67)</f>
        <v>0</v>
      </c>
      <c r="D65" s="308">
        <f>SUM(D66:D67)</f>
        <v>0</v>
      </c>
      <c r="E65" s="308">
        <f>SUM(E66:E67)</f>
        <v>0</v>
      </c>
      <c r="F65" s="316"/>
      <c r="G65" s="308">
        <f t="shared" ref="G65:L65" si="106">SUM(G66:G67)</f>
        <v>0</v>
      </c>
      <c r="H65" s="308">
        <f t="shared" si="106"/>
        <v>0</v>
      </c>
      <c r="I65" s="308">
        <f t="shared" si="106"/>
        <v>0</v>
      </c>
      <c r="J65" s="308">
        <f t="shared" si="106"/>
        <v>0</v>
      </c>
      <c r="K65" s="308">
        <f t="shared" si="106"/>
        <v>0</v>
      </c>
      <c r="L65" s="308">
        <f t="shared" si="106"/>
        <v>0</v>
      </c>
    </row>
    <row r="66" spans="1:15" s="44" customFormat="1" ht="27" thickTop="1" x14ac:dyDescent="0.25">
      <c r="A66" s="189" t="s">
        <v>427</v>
      </c>
      <c r="B66" s="190" t="s">
        <v>161</v>
      </c>
      <c r="C66" s="301">
        <f>G66+J66</f>
        <v>0</v>
      </c>
      <c r="D66" s="301">
        <f>H66+K66</f>
        <v>0</v>
      </c>
      <c r="E66" s="304">
        <f>C66+D66</f>
        <v>0</v>
      </c>
      <c r="G66" s="284">
        <v>0</v>
      </c>
      <c r="H66" s="284">
        <v>0</v>
      </c>
      <c r="I66" s="285">
        <f t="shared" ref="I66:I67" si="107">G66+H66</f>
        <v>0</v>
      </c>
      <c r="J66" s="284">
        <v>0</v>
      </c>
      <c r="K66" s="284">
        <v>0</v>
      </c>
      <c r="L66" s="285">
        <f t="shared" ref="L66:L67" si="108">J66+K66</f>
        <v>0</v>
      </c>
    </row>
    <row r="67" spans="1:15" s="44" customFormat="1" ht="15.75" thickBot="1" x14ac:dyDescent="0.3">
      <c r="A67" s="177" t="s">
        <v>428</v>
      </c>
      <c r="B67" s="178" t="s">
        <v>152</v>
      </c>
      <c r="C67" s="267">
        <f>G67+J67</f>
        <v>0</v>
      </c>
      <c r="D67" s="267">
        <f>H67+K67</f>
        <v>0</v>
      </c>
      <c r="E67" s="283">
        <f t="shared" ref="E67" si="109">C67+D67</f>
        <v>0</v>
      </c>
      <c r="G67" s="319">
        <v>0</v>
      </c>
      <c r="H67" s="319">
        <v>0</v>
      </c>
      <c r="I67" s="320">
        <f t="shared" si="107"/>
        <v>0</v>
      </c>
      <c r="J67" s="319">
        <v>0</v>
      </c>
      <c r="K67" s="319">
        <v>0</v>
      </c>
      <c r="L67" s="320">
        <f t="shared" si="108"/>
        <v>0</v>
      </c>
    </row>
    <row r="68" spans="1:15" ht="16.5" thickTop="1" thickBot="1" x14ac:dyDescent="0.3">
      <c r="A68" s="305" t="s">
        <v>432</v>
      </c>
      <c r="B68" s="278" t="s">
        <v>105</v>
      </c>
      <c r="C68" s="308">
        <f>SUM(C69:C73)</f>
        <v>0</v>
      </c>
      <c r="D68" s="308">
        <f>SUM(D69:D73)</f>
        <v>0</v>
      </c>
      <c r="E68" s="308">
        <f>SUM(E69:E73)</f>
        <v>0</v>
      </c>
      <c r="F68" s="317"/>
      <c r="G68" s="318">
        <f>SUM(G69:G73)</f>
        <v>0</v>
      </c>
      <c r="H68" s="318">
        <f t="shared" ref="H68:L68" si="110">SUM(H69:H73)</f>
        <v>0</v>
      </c>
      <c r="I68" s="318">
        <f t="shared" si="110"/>
        <v>0</v>
      </c>
      <c r="J68" s="318">
        <f t="shared" si="110"/>
        <v>0</v>
      </c>
      <c r="K68" s="318">
        <f t="shared" si="110"/>
        <v>0</v>
      </c>
      <c r="L68" s="318">
        <f t="shared" si="110"/>
        <v>0</v>
      </c>
    </row>
    <row r="69" spans="1:15" ht="27" thickTop="1" x14ac:dyDescent="0.25">
      <c r="A69" s="117" t="s">
        <v>433</v>
      </c>
      <c r="B69" s="118" t="s">
        <v>162</v>
      </c>
      <c r="C69" s="301">
        <f t="shared" ref="C69:D73" si="111">G69+J69</f>
        <v>0</v>
      </c>
      <c r="D69" s="301">
        <f t="shared" si="111"/>
        <v>0</v>
      </c>
      <c r="E69" s="321">
        <f t="shared" ref="E69:E73" si="112">C69+D69</f>
        <v>0</v>
      </c>
      <c r="G69" s="323">
        <v>0</v>
      </c>
      <c r="H69" s="323">
        <v>0</v>
      </c>
      <c r="I69" s="309">
        <f t="shared" ref="I69:I73" si="113">G69+H69</f>
        <v>0</v>
      </c>
      <c r="J69" s="284">
        <v>0</v>
      </c>
      <c r="K69" s="284">
        <v>0</v>
      </c>
      <c r="L69" s="309">
        <f t="shared" ref="L69:L73" si="114">J69+K69</f>
        <v>0</v>
      </c>
      <c r="O69" s="114"/>
    </row>
    <row r="70" spans="1:15" ht="26.25" x14ac:dyDescent="0.25">
      <c r="A70" s="111" t="s">
        <v>434</v>
      </c>
      <c r="B70" s="115" t="s">
        <v>163</v>
      </c>
      <c r="C70" s="84">
        <f t="shared" si="111"/>
        <v>0</v>
      </c>
      <c r="D70" s="84">
        <f t="shared" si="111"/>
        <v>0</v>
      </c>
      <c r="E70" s="313">
        <f t="shared" si="112"/>
        <v>0</v>
      </c>
      <c r="G70" s="179">
        <v>0</v>
      </c>
      <c r="H70" s="179">
        <v>0</v>
      </c>
      <c r="I70" s="106">
        <f t="shared" si="113"/>
        <v>0</v>
      </c>
      <c r="J70" s="179">
        <v>0</v>
      </c>
      <c r="K70" s="179">
        <v>0</v>
      </c>
      <c r="L70" s="106">
        <f t="shared" si="114"/>
        <v>0</v>
      </c>
    </row>
    <row r="71" spans="1:15" ht="45" customHeight="1" x14ac:dyDescent="0.25">
      <c r="A71" s="111" t="s">
        <v>435</v>
      </c>
      <c r="B71" s="115" t="s">
        <v>164</v>
      </c>
      <c r="C71" s="84">
        <f t="shared" si="111"/>
        <v>0</v>
      </c>
      <c r="D71" s="84">
        <f t="shared" si="111"/>
        <v>0</v>
      </c>
      <c r="E71" s="313">
        <f t="shared" si="112"/>
        <v>0</v>
      </c>
      <c r="G71" s="179">
        <v>0</v>
      </c>
      <c r="H71" s="179">
        <v>0</v>
      </c>
      <c r="I71" s="106">
        <f t="shared" si="113"/>
        <v>0</v>
      </c>
      <c r="J71" s="179">
        <v>0</v>
      </c>
      <c r="K71" s="179">
        <v>0</v>
      </c>
      <c r="L71" s="106">
        <f t="shared" si="114"/>
        <v>0</v>
      </c>
    </row>
    <row r="72" spans="1:15" ht="28.5" customHeight="1" x14ac:dyDescent="0.25">
      <c r="A72" s="111" t="s">
        <v>436</v>
      </c>
      <c r="B72" s="115" t="s">
        <v>114</v>
      </c>
      <c r="C72" s="84">
        <f t="shared" si="111"/>
        <v>0</v>
      </c>
      <c r="D72" s="84">
        <f t="shared" si="111"/>
        <v>0</v>
      </c>
      <c r="E72" s="313">
        <f t="shared" si="112"/>
        <v>0</v>
      </c>
      <c r="G72" s="179">
        <v>0</v>
      </c>
      <c r="H72" s="179">
        <v>0</v>
      </c>
      <c r="I72" s="106">
        <f t="shared" si="113"/>
        <v>0</v>
      </c>
      <c r="J72" s="179">
        <v>0</v>
      </c>
      <c r="K72" s="179">
        <v>0</v>
      </c>
      <c r="L72" s="106">
        <f t="shared" si="114"/>
        <v>0</v>
      </c>
    </row>
    <row r="73" spans="1:15" ht="27" thickBot="1" x14ac:dyDescent="0.3">
      <c r="A73" s="111" t="s">
        <v>437</v>
      </c>
      <c r="B73" s="116" t="s">
        <v>156</v>
      </c>
      <c r="C73" s="267">
        <f t="shared" si="111"/>
        <v>0</v>
      </c>
      <c r="D73" s="267">
        <f t="shared" si="111"/>
        <v>0</v>
      </c>
      <c r="E73" s="322">
        <f t="shared" si="112"/>
        <v>0</v>
      </c>
      <c r="G73" s="179">
        <v>0</v>
      </c>
      <c r="H73" s="179">
        <v>0</v>
      </c>
      <c r="I73" s="106">
        <f t="shared" si="113"/>
        <v>0</v>
      </c>
      <c r="J73" s="179">
        <v>0</v>
      </c>
      <c r="K73" s="179">
        <v>0</v>
      </c>
      <c r="L73" s="106">
        <f t="shared" si="114"/>
        <v>0</v>
      </c>
    </row>
    <row r="74" spans="1:15" ht="16.5" thickTop="1" thickBot="1" x14ac:dyDescent="0.3">
      <c r="A74" s="305" t="s">
        <v>438</v>
      </c>
      <c r="B74" s="278" t="s">
        <v>106</v>
      </c>
      <c r="C74" s="43">
        <f>G74+J74</f>
        <v>0</v>
      </c>
      <c r="D74" s="43">
        <f>H74+K74</f>
        <v>0</v>
      </c>
      <c r="E74" s="181">
        <f>C74+D74</f>
        <v>0</v>
      </c>
      <c r="F74" s="44"/>
      <c r="G74" s="179">
        <v>0</v>
      </c>
      <c r="H74" s="179">
        <v>0</v>
      </c>
      <c r="I74" s="180">
        <f>G74+H74</f>
        <v>0</v>
      </c>
      <c r="J74" s="179">
        <v>0</v>
      </c>
      <c r="K74" s="179">
        <v>0</v>
      </c>
      <c r="L74" s="180">
        <f>J74+K74</f>
        <v>0</v>
      </c>
    </row>
    <row r="75" spans="1:15" ht="16.5" thickTop="1" thickBot="1" x14ac:dyDescent="0.3">
      <c r="A75" s="305" t="s">
        <v>444</v>
      </c>
      <c r="B75" s="324" t="s">
        <v>107</v>
      </c>
      <c r="C75" s="308">
        <f>SUM(C76:C77)</f>
        <v>0</v>
      </c>
      <c r="D75" s="308">
        <f>SUM(D76:D77)</f>
        <v>0</v>
      </c>
      <c r="E75" s="308">
        <f>SUM(E76:E77)</f>
        <v>0</v>
      </c>
      <c r="F75" s="316"/>
      <c r="G75" s="308">
        <f t="shared" ref="G75:L75" si="115">SUM(G76:G77)</f>
        <v>0</v>
      </c>
      <c r="H75" s="308">
        <f t="shared" si="115"/>
        <v>0</v>
      </c>
      <c r="I75" s="308">
        <f t="shared" si="115"/>
        <v>0</v>
      </c>
      <c r="J75" s="308">
        <f t="shared" si="115"/>
        <v>0</v>
      </c>
      <c r="K75" s="308">
        <f t="shared" si="115"/>
        <v>0</v>
      </c>
      <c r="L75" s="308">
        <f t="shared" si="115"/>
        <v>0</v>
      </c>
    </row>
    <row r="76" spans="1:15" ht="27" thickTop="1" x14ac:dyDescent="0.25">
      <c r="A76" s="189" t="s">
        <v>463</v>
      </c>
      <c r="B76" s="190" t="s">
        <v>445</v>
      </c>
      <c r="C76" s="301">
        <f>G76+J76</f>
        <v>0</v>
      </c>
      <c r="D76" s="301">
        <f>H76+K76</f>
        <v>0</v>
      </c>
      <c r="E76" s="304">
        <f>C76+D76</f>
        <v>0</v>
      </c>
      <c r="F76" s="44"/>
      <c r="G76" s="284">
        <v>0</v>
      </c>
      <c r="H76" s="284">
        <v>0</v>
      </c>
      <c r="I76" s="285">
        <f t="shared" ref="I76:I77" si="116">G76+H76</f>
        <v>0</v>
      </c>
      <c r="J76" s="284">
        <v>0</v>
      </c>
      <c r="K76" s="284">
        <v>0</v>
      </c>
      <c r="L76" s="285">
        <f t="shared" ref="L76:L77" si="117">J76+K76</f>
        <v>0</v>
      </c>
    </row>
    <row r="77" spans="1:15" s="44" customFormat="1" ht="36.75" customHeight="1" thickBot="1" x14ac:dyDescent="0.3">
      <c r="A77" s="177" t="s">
        <v>464</v>
      </c>
      <c r="B77" s="346" t="s">
        <v>446</v>
      </c>
      <c r="C77" s="267">
        <f>G77+J77</f>
        <v>0</v>
      </c>
      <c r="D77" s="267">
        <f>H77+K77</f>
        <v>0</v>
      </c>
      <c r="E77" s="283">
        <f t="shared" ref="E77" si="118">C77+D77</f>
        <v>0</v>
      </c>
      <c r="G77" s="319">
        <v>0</v>
      </c>
      <c r="H77" s="319">
        <v>0</v>
      </c>
      <c r="I77" s="320">
        <f t="shared" si="116"/>
        <v>0</v>
      </c>
      <c r="J77" s="319">
        <v>0</v>
      </c>
      <c r="K77" s="319">
        <v>0</v>
      </c>
      <c r="L77" s="320">
        <f t="shared" si="117"/>
        <v>0</v>
      </c>
    </row>
    <row r="78" spans="1:15" ht="16.5" thickTop="1" thickBot="1" x14ac:dyDescent="0.3">
      <c r="A78" s="495" t="s">
        <v>108</v>
      </c>
      <c r="B78" s="495"/>
      <c r="C78" s="112">
        <f>C65+C68+C74+C75</f>
        <v>0</v>
      </c>
      <c r="D78" s="112">
        <f>D65+D68+D74+D75</f>
        <v>0</v>
      </c>
      <c r="E78" s="112">
        <f>E65+E68+E74+E75</f>
        <v>0</v>
      </c>
      <c r="F78" s="430"/>
      <c r="G78" s="112">
        <f t="shared" ref="G78:L78" si="119">G65+G68+G74+G75</f>
        <v>0</v>
      </c>
      <c r="H78" s="112">
        <f t="shared" si="119"/>
        <v>0</v>
      </c>
      <c r="I78" s="112">
        <f t="shared" si="119"/>
        <v>0</v>
      </c>
      <c r="J78" s="112">
        <f t="shared" si="119"/>
        <v>0</v>
      </c>
      <c r="K78" s="112">
        <f t="shared" si="119"/>
        <v>0</v>
      </c>
      <c r="L78" s="112">
        <f t="shared" si="119"/>
        <v>0</v>
      </c>
    </row>
    <row r="79" spans="1:15" ht="15.75" thickBot="1" x14ac:dyDescent="0.25">
      <c r="A79" s="492" t="s">
        <v>449</v>
      </c>
      <c r="B79" s="493"/>
      <c r="C79" s="493"/>
      <c r="D79" s="493"/>
      <c r="E79" s="494"/>
      <c r="G79" s="110"/>
      <c r="H79" s="110"/>
      <c r="I79" s="110"/>
      <c r="J79" s="110"/>
      <c r="K79" s="110"/>
      <c r="L79" s="110"/>
    </row>
    <row r="80" spans="1:15" s="44" customFormat="1" ht="22.15" customHeight="1" x14ac:dyDescent="0.2">
      <c r="A80" s="426" t="s">
        <v>43</v>
      </c>
      <c r="B80" s="427" t="s">
        <v>450</v>
      </c>
      <c r="C80" s="428">
        <f>G80+J80</f>
        <v>0</v>
      </c>
      <c r="D80" s="428">
        <f>H80+K80</f>
        <v>0</v>
      </c>
      <c r="E80" s="429">
        <f t="shared" ref="E80" si="120">C80+D80</f>
        <v>0</v>
      </c>
      <c r="F80" s="172"/>
      <c r="G80" s="357">
        <v>0</v>
      </c>
      <c r="H80" s="357">
        <v>0</v>
      </c>
      <c r="I80" s="175">
        <f t="shared" ref="I80" si="121">G80+H80</f>
        <v>0</v>
      </c>
      <c r="J80" s="349">
        <v>0</v>
      </c>
      <c r="K80" s="349">
        <v>0</v>
      </c>
      <c r="L80" s="175">
        <f t="shared" ref="L80" si="122">J80+K80</f>
        <v>0</v>
      </c>
    </row>
    <row r="81" spans="1:12" s="44" customFormat="1" ht="30" customHeight="1" x14ac:dyDescent="0.2">
      <c r="A81" s="358" t="s">
        <v>451</v>
      </c>
      <c r="B81" s="359" t="s">
        <v>452</v>
      </c>
      <c r="C81" s="360"/>
      <c r="D81" s="360"/>
      <c r="E81" s="361"/>
      <c r="F81" s="172"/>
      <c r="G81" s="357">
        <v>0</v>
      </c>
      <c r="H81" s="357">
        <v>0</v>
      </c>
      <c r="I81" s="175"/>
      <c r="J81" s="349">
        <v>0</v>
      </c>
      <c r="K81" s="349">
        <v>0</v>
      </c>
      <c r="L81" s="175"/>
    </row>
    <row r="82" spans="1:12" ht="21" customHeight="1" thickBot="1" x14ac:dyDescent="0.25">
      <c r="A82" s="495" t="s">
        <v>109</v>
      </c>
      <c r="B82" s="495"/>
      <c r="C82" s="431">
        <f>SUM(C80:C81)</f>
        <v>0</v>
      </c>
      <c r="D82" s="431">
        <f>SUM(D80:D81)</f>
        <v>0</v>
      </c>
      <c r="E82" s="431">
        <f>SUM(E80:E81)</f>
        <v>0</v>
      </c>
      <c r="F82" s="432"/>
      <c r="G82" s="433">
        <f t="shared" ref="G82:L82" si="123">SUM(G80:G81)</f>
        <v>0</v>
      </c>
      <c r="H82" s="433">
        <f t="shared" si="123"/>
        <v>0</v>
      </c>
      <c r="I82" s="431">
        <f t="shared" si="123"/>
        <v>0</v>
      </c>
      <c r="J82" s="431">
        <f t="shared" si="123"/>
        <v>0</v>
      </c>
      <c r="K82" s="431">
        <f t="shared" si="123"/>
        <v>0</v>
      </c>
      <c r="L82" s="431">
        <f t="shared" si="123"/>
        <v>0</v>
      </c>
    </row>
    <row r="83" spans="1:12" ht="31.5" customHeight="1" thickBot="1" x14ac:dyDescent="0.25">
      <c r="A83" s="498" t="s">
        <v>516</v>
      </c>
      <c r="B83" s="499"/>
      <c r="C83" s="499"/>
      <c r="D83" s="499"/>
      <c r="E83" s="500"/>
      <c r="F83" s="443"/>
      <c r="G83" s="443"/>
      <c r="H83" s="443"/>
      <c r="I83" s="434"/>
      <c r="J83" s="434"/>
      <c r="K83" s="434"/>
      <c r="L83" s="434"/>
    </row>
    <row r="84" spans="1:12" ht="19.5" customHeight="1" thickBot="1" x14ac:dyDescent="0.3">
      <c r="A84" s="444" t="s">
        <v>530</v>
      </c>
      <c r="B84" s="436" t="s">
        <v>517</v>
      </c>
      <c r="C84" s="267">
        <f>G84+J84</f>
        <v>0</v>
      </c>
      <c r="D84" s="267">
        <f>H84+K84</f>
        <v>0</v>
      </c>
      <c r="E84" s="268">
        <f t="shared" ref="E84" si="124">C84+D84</f>
        <v>0</v>
      </c>
      <c r="F84" s="317"/>
      <c r="G84" s="435">
        <v>0</v>
      </c>
      <c r="H84" s="435">
        <v>0</v>
      </c>
      <c r="I84" s="437">
        <f t="shared" ref="I84" si="125">G84+H84</f>
        <v>0</v>
      </c>
      <c r="J84" s="435">
        <v>0</v>
      </c>
      <c r="K84" s="435">
        <v>0</v>
      </c>
      <c r="L84" s="437">
        <f t="shared" ref="L84" si="126">J84+K84</f>
        <v>0</v>
      </c>
    </row>
    <row r="85" spans="1:12" ht="30" customHeight="1" thickTop="1" thickBot="1" x14ac:dyDescent="0.3">
      <c r="A85" s="445" t="s">
        <v>531</v>
      </c>
      <c r="B85" s="440" t="s">
        <v>518</v>
      </c>
      <c r="C85" s="438">
        <f>G85+J85</f>
        <v>0</v>
      </c>
      <c r="D85" s="438">
        <f>H85+K85</f>
        <v>0</v>
      </c>
      <c r="E85" s="107">
        <f t="shared" ref="E85" si="127">C85+D85</f>
        <v>0</v>
      </c>
      <c r="F85" s="316"/>
      <c r="G85" s="439">
        <v>0</v>
      </c>
      <c r="H85" s="439">
        <v>0</v>
      </c>
      <c r="I85" s="310">
        <f t="shared" ref="I85" si="128">G85+H85</f>
        <v>0</v>
      </c>
      <c r="J85" s="439">
        <v>0</v>
      </c>
      <c r="K85" s="439">
        <v>0</v>
      </c>
      <c r="L85" s="310">
        <f t="shared" ref="L85" si="129">J85+K85</f>
        <v>0</v>
      </c>
    </row>
    <row r="86" spans="1:12" ht="18.75" customHeight="1" thickTop="1" thickBot="1" x14ac:dyDescent="0.3">
      <c r="A86" s="487" t="s">
        <v>458</v>
      </c>
      <c r="B86" s="488"/>
      <c r="C86" s="108">
        <f>SUM(C84:C85)</f>
        <v>0</v>
      </c>
      <c r="D86" s="108">
        <f t="shared" ref="D86:E86" si="130">SUM(D84:D85)</f>
        <v>0</v>
      </c>
      <c r="E86" s="109">
        <f t="shared" si="130"/>
        <v>0</v>
      </c>
      <c r="G86" s="108">
        <f>SUM(G84:G85)</f>
        <v>0</v>
      </c>
      <c r="H86" s="108">
        <f t="shared" ref="H86:I86" si="131">SUM(H84:H85)</f>
        <v>0</v>
      </c>
      <c r="I86" s="109">
        <f t="shared" si="131"/>
        <v>0</v>
      </c>
      <c r="J86" s="108">
        <f>SUM(J84:J85)</f>
        <v>0</v>
      </c>
      <c r="K86" s="108">
        <f t="shared" ref="K86:L86" si="132">SUM(K84:K85)</f>
        <v>0</v>
      </c>
      <c r="L86" s="109">
        <f t="shared" si="132"/>
        <v>0</v>
      </c>
    </row>
    <row r="87" spans="1:12" ht="15.75" customHeight="1" thickBot="1" x14ac:dyDescent="0.3">
      <c r="A87" s="523" t="s">
        <v>453</v>
      </c>
      <c r="B87" s="523"/>
      <c r="C87" s="119">
        <f>C13+C41+C61+C78+C82+C86+C16</f>
        <v>0</v>
      </c>
      <c r="D87" s="119">
        <f>D13+D41+D61+D78+D82+D86+D16</f>
        <v>0</v>
      </c>
      <c r="E87" s="119">
        <f>E13+E41+E61+E78+E82+E86+E16</f>
        <v>0</v>
      </c>
      <c r="G87" s="119">
        <f t="shared" ref="G87:L87" si="133">G13+G41+G61+G78+G82+G86+G16</f>
        <v>0</v>
      </c>
      <c r="H87" s="119">
        <f t="shared" si="133"/>
        <v>0</v>
      </c>
      <c r="I87" s="119">
        <f t="shared" si="133"/>
        <v>0</v>
      </c>
      <c r="J87" s="119">
        <f t="shared" si="133"/>
        <v>0</v>
      </c>
      <c r="K87" s="119">
        <f t="shared" si="133"/>
        <v>0</v>
      </c>
      <c r="L87" s="119">
        <f t="shared" si="133"/>
        <v>0</v>
      </c>
    </row>
    <row r="88" spans="1:12" ht="15.75" thickBot="1" x14ac:dyDescent="0.3">
      <c r="A88" s="524" t="s">
        <v>454</v>
      </c>
      <c r="B88" s="525"/>
      <c r="C88" s="119">
        <f>C10+C11+C12+C16+C43+C66+C46</f>
        <v>0</v>
      </c>
      <c r="D88" s="119">
        <f>D10+D11+D12+D16+D43+D66+D46</f>
        <v>0</v>
      </c>
      <c r="E88" s="119">
        <f>E10+E11+E12+E16+E43+E66+E46</f>
        <v>0</v>
      </c>
      <c r="G88" s="119">
        <f t="shared" ref="G88:L88" si="134">G10+G11+G12+G16+G43+G66+G46</f>
        <v>0</v>
      </c>
      <c r="H88" s="119">
        <f t="shared" si="134"/>
        <v>0</v>
      </c>
      <c r="I88" s="119">
        <f t="shared" si="134"/>
        <v>0</v>
      </c>
      <c r="J88" s="119">
        <f t="shared" si="134"/>
        <v>0</v>
      </c>
      <c r="K88" s="119">
        <f t="shared" si="134"/>
        <v>0</v>
      </c>
      <c r="L88" s="119">
        <f t="shared" si="134"/>
        <v>0</v>
      </c>
    </row>
    <row r="89" spans="1:12" ht="17.25" customHeight="1" x14ac:dyDescent="0.2">
      <c r="A89" s="521" t="s">
        <v>519</v>
      </c>
      <c r="B89" s="521"/>
      <c r="C89" s="521"/>
      <c r="D89" s="521"/>
      <c r="E89" s="521"/>
      <c r="F89" s="172"/>
      <c r="G89" s="175"/>
      <c r="H89" s="175"/>
      <c r="I89" s="175"/>
      <c r="J89" s="175"/>
      <c r="K89" s="175"/>
      <c r="L89" s="175"/>
    </row>
    <row r="90" spans="1:12" ht="28.5" customHeight="1" x14ac:dyDescent="0.2">
      <c r="A90" s="353" t="s">
        <v>520</v>
      </c>
      <c r="B90" s="354" t="s">
        <v>460</v>
      </c>
      <c r="C90" s="348">
        <f>G90+J90</f>
        <v>0</v>
      </c>
      <c r="D90" s="348">
        <f t="shared" ref="D90:D91" si="135">H90+K90</f>
        <v>0</v>
      </c>
      <c r="E90" s="175">
        <f t="shared" ref="E90:E91" si="136">C90+D90</f>
        <v>0</v>
      </c>
      <c r="F90" s="172"/>
      <c r="G90" s="349"/>
      <c r="H90" s="349"/>
      <c r="I90" s="175">
        <f>G90+H90</f>
        <v>0</v>
      </c>
      <c r="J90" s="349">
        <v>0</v>
      </c>
      <c r="K90" s="349">
        <v>0</v>
      </c>
      <c r="L90" s="175">
        <f>J90+K90</f>
        <v>0</v>
      </c>
    </row>
    <row r="91" spans="1:12" ht="55.5" customHeight="1" x14ac:dyDescent="0.2">
      <c r="A91" s="353" t="s">
        <v>521</v>
      </c>
      <c r="B91" s="354" t="s">
        <v>461</v>
      </c>
      <c r="C91" s="348">
        <f t="shared" ref="C91" si="137">G91+J91</f>
        <v>0</v>
      </c>
      <c r="D91" s="348">
        <f t="shared" si="135"/>
        <v>0</v>
      </c>
      <c r="E91" s="175">
        <f t="shared" si="136"/>
        <v>0</v>
      </c>
      <c r="F91" s="172"/>
      <c r="G91" s="349"/>
      <c r="H91" s="349"/>
      <c r="I91" s="175">
        <f t="shared" ref="I91" si="138">G91+H91</f>
        <v>0</v>
      </c>
      <c r="J91" s="349">
        <v>0</v>
      </c>
      <c r="K91" s="349">
        <v>0</v>
      </c>
      <c r="L91" s="175">
        <f t="shared" ref="L91" si="139">J91+K91</f>
        <v>0</v>
      </c>
    </row>
    <row r="92" spans="1:12" ht="15" x14ac:dyDescent="0.2">
      <c r="A92" s="522" t="s">
        <v>522</v>
      </c>
      <c r="B92" s="522"/>
      <c r="C92" s="350">
        <f>SUM(C90:C91)</f>
        <v>0</v>
      </c>
      <c r="D92" s="350">
        <f>SUM(D90:D91)</f>
        <v>0</v>
      </c>
      <c r="E92" s="350">
        <f>SUM(E90:E91)</f>
        <v>0</v>
      </c>
      <c r="F92" s="355"/>
      <c r="G92" s="350">
        <f t="shared" ref="G92:L92" si="140">SUM(G90:G91)</f>
        <v>0</v>
      </c>
      <c r="H92" s="350">
        <f t="shared" si="140"/>
        <v>0</v>
      </c>
      <c r="I92" s="350">
        <f t="shared" si="140"/>
        <v>0</v>
      </c>
      <c r="J92" s="350">
        <f t="shared" si="140"/>
        <v>0</v>
      </c>
      <c r="K92" s="350">
        <f t="shared" si="140"/>
        <v>0</v>
      </c>
      <c r="L92" s="350">
        <f t="shared" si="140"/>
        <v>0</v>
      </c>
    </row>
    <row r="93" spans="1:12" ht="15" x14ac:dyDescent="0.25">
      <c r="A93" s="522" t="s">
        <v>459</v>
      </c>
      <c r="B93" s="522"/>
      <c r="C93" s="184">
        <f>C87+C92</f>
        <v>0</v>
      </c>
      <c r="D93" s="184">
        <f>D87+D92</f>
        <v>0</v>
      </c>
      <c r="E93" s="184">
        <f>E87+E92</f>
        <v>0</v>
      </c>
      <c r="F93" s="356"/>
      <c r="G93" s="184">
        <f t="shared" ref="G93:L93" si="141">G87+G92</f>
        <v>0</v>
      </c>
      <c r="H93" s="184">
        <f t="shared" si="141"/>
        <v>0</v>
      </c>
      <c r="I93" s="184">
        <f t="shared" si="141"/>
        <v>0</v>
      </c>
      <c r="J93" s="184">
        <f t="shared" si="141"/>
        <v>0</v>
      </c>
      <c r="K93" s="184">
        <f t="shared" si="141"/>
        <v>0</v>
      </c>
      <c r="L93" s="184">
        <f t="shared" si="141"/>
        <v>0</v>
      </c>
    </row>
    <row r="94" spans="1:12" ht="15" x14ac:dyDescent="0.25">
      <c r="A94" s="351"/>
      <c r="B94" s="351"/>
      <c r="C94" s="352"/>
      <c r="D94" s="352"/>
      <c r="E94" s="352"/>
      <c r="G94" s="352"/>
      <c r="H94" s="352"/>
      <c r="I94" s="352"/>
      <c r="J94" s="352"/>
      <c r="K94" s="352"/>
      <c r="L94" s="352"/>
    </row>
    <row r="95" spans="1:12" ht="15" x14ac:dyDescent="0.25">
      <c r="A95" s="351"/>
      <c r="B95" s="351"/>
      <c r="C95" s="352"/>
      <c r="D95" s="352"/>
      <c r="E95" s="352"/>
      <c r="G95" s="352"/>
      <c r="H95" s="352"/>
      <c r="I95" s="352"/>
      <c r="J95" s="352"/>
      <c r="K95" s="352"/>
      <c r="L95" s="352"/>
    </row>
    <row r="96" spans="1:12" x14ac:dyDescent="0.2">
      <c r="G96" s="110"/>
      <c r="H96" s="110"/>
      <c r="I96" s="110"/>
      <c r="J96" s="110"/>
      <c r="K96" s="110"/>
      <c r="L96" s="110"/>
    </row>
    <row r="97" spans="2:15" x14ac:dyDescent="0.2">
      <c r="C97" s="5" t="str">
        <f>IF(C98&lt;&gt;C99,"Eroare!","")</f>
        <v/>
      </c>
      <c r="D97" s="5" t="str">
        <f t="shared" ref="D97:L97" si="142">IF(D98&lt;&gt;D99,"Eroare!","")</f>
        <v/>
      </c>
      <c r="E97" s="5" t="str">
        <f t="shared" si="142"/>
        <v/>
      </c>
      <c r="F97" s="5" t="str">
        <f t="shared" si="142"/>
        <v/>
      </c>
      <c r="G97" s="5" t="str">
        <f t="shared" si="142"/>
        <v/>
      </c>
      <c r="H97" s="5" t="str">
        <f t="shared" si="142"/>
        <v/>
      </c>
      <c r="I97" s="5" t="str">
        <f t="shared" si="142"/>
        <v/>
      </c>
      <c r="J97" s="5" t="str">
        <f t="shared" si="142"/>
        <v/>
      </c>
      <c r="K97" s="5" t="str">
        <f>IF(K98&lt;&gt;K99,"Eroare!","")</f>
        <v/>
      </c>
      <c r="L97" s="5" t="str">
        <f t="shared" si="142"/>
        <v/>
      </c>
    </row>
    <row r="98" spans="2:15" x14ac:dyDescent="0.2">
      <c r="C98" s="121">
        <f>C43</f>
        <v>0</v>
      </c>
      <c r="D98" s="121">
        <f>D43</f>
        <v>0</v>
      </c>
      <c r="E98" s="121">
        <f>E43</f>
        <v>0</v>
      </c>
      <c r="F98" s="121"/>
      <c r="G98" s="121">
        <f t="shared" ref="G98:L98" si="143">G43</f>
        <v>0</v>
      </c>
      <c r="H98" s="121">
        <f t="shared" si="143"/>
        <v>0</v>
      </c>
      <c r="I98" s="121">
        <f t="shared" si="143"/>
        <v>0</v>
      </c>
      <c r="J98" s="121">
        <f t="shared" si="143"/>
        <v>0</v>
      </c>
      <c r="K98" s="121">
        <f t="shared" si="143"/>
        <v>0</v>
      </c>
      <c r="L98" s="121">
        <f t="shared" si="143"/>
        <v>0</v>
      </c>
    </row>
    <row r="99" spans="2:15" x14ac:dyDescent="0.2">
      <c r="B99" t="s">
        <v>333</v>
      </c>
      <c r="C99" s="121">
        <f>SUM(C100:C116)</f>
        <v>0</v>
      </c>
      <c r="D99" s="121">
        <f>SUM(D100:D116)</f>
        <v>0</v>
      </c>
      <c r="E99" s="121">
        <f>SUM(E100:E116)</f>
        <v>0</v>
      </c>
      <c r="F99" s="121"/>
      <c r="G99" s="121">
        <f t="shared" ref="G99:L99" si="144">SUM(G100:G116)</f>
        <v>0</v>
      </c>
      <c r="H99" s="121">
        <f t="shared" si="144"/>
        <v>0</v>
      </c>
      <c r="I99" s="121">
        <f t="shared" si="144"/>
        <v>0</v>
      </c>
      <c r="J99" s="121">
        <f t="shared" si="144"/>
        <v>0</v>
      </c>
      <c r="K99" s="121">
        <f t="shared" si="144"/>
        <v>0</v>
      </c>
      <c r="L99" s="121">
        <f t="shared" si="144"/>
        <v>0</v>
      </c>
    </row>
    <row r="100" spans="2:15" ht="26.25" customHeight="1" x14ac:dyDescent="0.2">
      <c r="B100" s="115" t="s">
        <v>500</v>
      </c>
      <c r="C100" s="409">
        <f t="shared" ref="C100" si="145">G100+J100</f>
        <v>0</v>
      </c>
      <c r="D100" s="409">
        <f t="shared" ref="D100" si="146">H100+K100</f>
        <v>0</v>
      </c>
      <c r="E100" s="409">
        <f t="shared" ref="E100" si="147">C100+D100</f>
        <v>0</v>
      </c>
      <c r="F100" s="409"/>
      <c r="G100" s="409">
        <v>0</v>
      </c>
      <c r="H100" s="409">
        <v>0</v>
      </c>
      <c r="I100" s="409">
        <f t="shared" ref="I100" si="148">G100+H100</f>
        <v>0</v>
      </c>
      <c r="J100" s="409">
        <v>0</v>
      </c>
      <c r="K100" s="409">
        <v>0</v>
      </c>
      <c r="L100" s="409">
        <f t="shared" ref="L100" si="149">J100+K100</f>
        <v>0</v>
      </c>
    </row>
    <row r="101" spans="2:15" ht="26.25" customHeight="1" x14ac:dyDescent="0.2">
      <c r="B101" s="118" t="s">
        <v>501</v>
      </c>
      <c r="C101" s="410">
        <f t="shared" ref="C101" si="150">G101+J101</f>
        <v>0</v>
      </c>
      <c r="D101" s="410">
        <f t="shared" ref="D101" si="151">H101+K101</f>
        <v>0</v>
      </c>
      <c r="E101" s="410">
        <f t="shared" ref="E101" si="152">C101+D101</f>
        <v>0</v>
      </c>
      <c r="F101" s="121"/>
      <c r="G101" s="410">
        <v>0</v>
      </c>
      <c r="H101" s="410">
        <v>0</v>
      </c>
      <c r="I101" s="410">
        <f t="shared" ref="I101" si="153">G101+H101</f>
        <v>0</v>
      </c>
      <c r="J101" s="410">
        <v>0</v>
      </c>
      <c r="K101" s="410">
        <v>0</v>
      </c>
      <c r="L101" s="410">
        <f t="shared" ref="L101" si="154">J101+K101</f>
        <v>0</v>
      </c>
    </row>
    <row r="102" spans="2:15" ht="26.25" customHeight="1" x14ac:dyDescent="0.2">
      <c r="B102" s="118" t="s">
        <v>502</v>
      </c>
      <c r="C102" s="410">
        <f t="shared" ref="C102" si="155">G102+J102</f>
        <v>0</v>
      </c>
      <c r="D102" s="410">
        <f t="shared" ref="D102" si="156">H102+K102</f>
        <v>0</v>
      </c>
      <c r="E102" s="410">
        <f t="shared" ref="E102" si="157">C102+D102</f>
        <v>0</v>
      </c>
      <c r="F102" s="121"/>
      <c r="G102" s="410">
        <v>0</v>
      </c>
      <c r="H102" s="410">
        <v>0</v>
      </c>
      <c r="I102" s="410">
        <f t="shared" ref="I102" si="158">G102+H102</f>
        <v>0</v>
      </c>
      <c r="J102" s="410">
        <v>0</v>
      </c>
      <c r="K102" s="410">
        <v>0</v>
      </c>
      <c r="L102" s="410">
        <f t="shared" ref="L102" si="159">J102+K102</f>
        <v>0</v>
      </c>
    </row>
    <row r="103" spans="2:15" ht="44.25" customHeight="1" x14ac:dyDescent="0.25">
      <c r="B103" s="406" t="s">
        <v>484</v>
      </c>
      <c r="C103" s="407">
        <f t="shared" ref="C103:C120" si="160">G103+J103</f>
        <v>0</v>
      </c>
      <c r="D103" s="407">
        <f t="shared" ref="D103:D120" si="161">H103+K103</f>
        <v>0</v>
      </c>
      <c r="E103" s="309">
        <f t="shared" ref="E103:E120" si="162">C103+D103</f>
        <v>0</v>
      </c>
      <c r="G103" s="408">
        <v>0</v>
      </c>
      <c r="H103" s="408">
        <v>0</v>
      </c>
      <c r="I103" s="309">
        <f t="shared" ref="I103:I120" si="163">G103+H103</f>
        <v>0</v>
      </c>
      <c r="J103" s="408">
        <v>0</v>
      </c>
      <c r="K103" s="408">
        <v>0</v>
      </c>
      <c r="L103" s="309">
        <f t="shared" ref="L103:L120" si="164">J103+K103</f>
        <v>0</v>
      </c>
      <c r="O103" s="110"/>
    </row>
    <row r="104" spans="2:15" ht="30.75" customHeight="1" x14ac:dyDescent="0.25">
      <c r="B104" s="115" t="s">
        <v>485</v>
      </c>
      <c r="C104" s="84">
        <f t="shared" si="160"/>
        <v>0</v>
      </c>
      <c r="D104" s="84">
        <f t="shared" si="161"/>
        <v>0</v>
      </c>
      <c r="E104" s="106">
        <f t="shared" si="162"/>
        <v>0</v>
      </c>
      <c r="G104" s="105">
        <v>0</v>
      </c>
      <c r="H104" s="105">
        <v>0</v>
      </c>
      <c r="I104" s="106">
        <f t="shared" si="163"/>
        <v>0</v>
      </c>
      <c r="J104" s="105">
        <v>0</v>
      </c>
      <c r="K104" s="105">
        <v>0</v>
      </c>
      <c r="L104" s="106">
        <f t="shared" si="164"/>
        <v>0</v>
      </c>
    </row>
    <row r="105" spans="2:15" ht="41.25" customHeight="1" x14ac:dyDescent="0.25">
      <c r="B105" s="388" t="s">
        <v>486</v>
      </c>
      <c r="C105" s="84">
        <f t="shared" ref="C105" si="165">G105+J105</f>
        <v>0</v>
      </c>
      <c r="D105" s="84">
        <f t="shared" ref="D105" si="166">H105+K105</f>
        <v>0</v>
      </c>
      <c r="E105" s="106">
        <f t="shared" ref="E105" si="167">C105+D105</f>
        <v>0</v>
      </c>
      <c r="G105" s="105">
        <v>0</v>
      </c>
      <c r="H105" s="105">
        <v>0</v>
      </c>
      <c r="I105" s="106">
        <f t="shared" ref="I105" si="168">G105+H105</f>
        <v>0</v>
      </c>
      <c r="J105" s="105">
        <v>0</v>
      </c>
      <c r="K105" s="105">
        <v>0</v>
      </c>
      <c r="L105" s="106">
        <f t="shared" ref="L105" si="169">J105+K105</f>
        <v>0</v>
      </c>
    </row>
    <row r="106" spans="2:15" ht="59.25" customHeight="1" x14ac:dyDescent="0.25">
      <c r="B106" s="388" t="s">
        <v>487</v>
      </c>
      <c r="C106" s="84">
        <f t="shared" ref="C106" si="170">G106+J106</f>
        <v>0</v>
      </c>
      <c r="D106" s="84">
        <f t="shared" ref="D106" si="171">H106+K106</f>
        <v>0</v>
      </c>
      <c r="E106" s="106">
        <f t="shared" ref="E106" si="172">C106+D106</f>
        <v>0</v>
      </c>
      <c r="G106" s="105">
        <v>0</v>
      </c>
      <c r="H106" s="105">
        <v>0</v>
      </c>
      <c r="I106" s="106">
        <f t="shared" ref="I106" si="173">G106+H106</f>
        <v>0</v>
      </c>
      <c r="J106" s="105">
        <v>0</v>
      </c>
      <c r="K106" s="105">
        <v>0</v>
      </c>
      <c r="L106" s="106">
        <f t="shared" ref="L106" si="174">J106+K106</f>
        <v>0</v>
      </c>
    </row>
    <row r="107" spans="2:15" ht="44.25" customHeight="1" x14ac:dyDescent="0.25">
      <c r="B107" s="388" t="s">
        <v>488</v>
      </c>
      <c r="C107" s="84">
        <f t="shared" ref="C107" si="175">G107+J107</f>
        <v>0</v>
      </c>
      <c r="D107" s="84">
        <f t="shared" ref="D107" si="176">H107+K107</f>
        <v>0</v>
      </c>
      <c r="E107" s="106">
        <f t="shared" ref="E107" si="177">C107+D107</f>
        <v>0</v>
      </c>
      <c r="G107" s="105">
        <v>0</v>
      </c>
      <c r="H107" s="105">
        <v>0</v>
      </c>
      <c r="I107" s="106">
        <f t="shared" ref="I107" si="178">G107+H107</f>
        <v>0</v>
      </c>
      <c r="J107" s="105">
        <v>0</v>
      </c>
      <c r="K107" s="105">
        <v>0</v>
      </c>
      <c r="L107" s="106">
        <f t="shared" ref="L107" si="179">J107+K107</f>
        <v>0</v>
      </c>
    </row>
    <row r="108" spans="2:15" ht="31.5" customHeight="1" x14ac:dyDescent="0.25">
      <c r="B108" s="115" t="s">
        <v>493</v>
      </c>
      <c r="C108" s="84">
        <f t="shared" ref="C108" si="180">G108+J108</f>
        <v>0</v>
      </c>
      <c r="D108" s="84">
        <f t="shared" ref="D108" si="181">H108+K108</f>
        <v>0</v>
      </c>
      <c r="E108" s="106">
        <f t="shared" ref="E108" si="182">C108+D108</f>
        <v>0</v>
      </c>
      <c r="G108" s="105">
        <v>0</v>
      </c>
      <c r="H108" s="105">
        <v>0</v>
      </c>
      <c r="I108" s="106">
        <f t="shared" ref="I108" si="183">G108+H108</f>
        <v>0</v>
      </c>
      <c r="J108" s="105">
        <v>0</v>
      </c>
      <c r="K108" s="105">
        <v>0</v>
      </c>
      <c r="L108" s="106">
        <f t="shared" ref="L108" si="184">J108+K108</f>
        <v>0</v>
      </c>
    </row>
    <row r="109" spans="2:15" ht="52.5" customHeight="1" x14ac:dyDescent="0.25">
      <c r="B109" s="388" t="s">
        <v>494</v>
      </c>
      <c r="C109" s="84">
        <f t="shared" ref="C109" si="185">G109+J109</f>
        <v>0</v>
      </c>
      <c r="D109" s="84">
        <f t="shared" ref="D109" si="186">H109+K109</f>
        <v>0</v>
      </c>
      <c r="E109" s="106">
        <f t="shared" ref="E109" si="187">C109+D109</f>
        <v>0</v>
      </c>
      <c r="G109" s="105">
        <v>0</v>
      </c>
      <c r="H109" s="105">
        <v>0</v>
      </c>
      <c r="I109" s="106">
        <f t="shared" ref="I109" si="188">G109+H109</f>
        <v>0</v>
      </c>
      <c r="J109" s="105">
        <v>0</v>
      </c>
      <c r="K109" s="105">
        <v>0</v>
      </c>
      <c r="L109" s="106">
        <f t="shared" ref="L109" si="189">J109+K109</f>
        <v>0</v>
      </c>
    </row>
    <row r="110" spans="2:15" ht="153" customHeight="1" x14ac:dyDescent="0.25">
      <c r="B110" s="411" t="s">
        <v>503</v>
      </c>
      <c r="C110" s="84">
        <f t="shared" ref="C110" si="190">G110+J110</f>
        <v>0</v>
      </c>
      <c r="D110" s="84">
        <f t="shared" ref="D110" si="191">H110+K110</f>
        <v>0</v>
      </c>
      <c r="E110" s="106">
        <f t="shared" ref="E110" si="192">C110+D110</f>
        <v>0</v>
      </c>
      <c r="G110" s="105">
        <v>0</v>
      </c>
      <c r="H110" s="105">
        <v>0</v>
      </c>
      <c r="I110" s="106">
        <f t="shared" ref="I110" si="193">G110+H110</f>
        <v>0</v>
      </c>
      <c r="J110" s="105">
        <v>0</v>
      </c>
      <c r="K110" s="105">
        <v>0</v>
      </c>
      <c r="L110" s="106">
        <f t="shared" ref="L110" si="194">J110+K110</f>
        <v>0</v>
      </c>
    </row>
    <row r="111" spans="2:15" ht="69" customHeight="1" x14ac:dyDescent="0.25">
      <c r="B111" s="389" t="s">
        <v>491</v>
      </c>
      <c r="C111" s="374">
        <f t="shared" ref="C111" si="195">G111+J111</f>
        <v>0</v>
      </c>
      <c r="D111" s="374">
        <f t="shared" ref="D111" si="196">H111+K111</f>
        <v>0</v>
      </c>
      <c r="E111" s="375">
        <f t="shared" ref="E111" si="197">C111+D111</f>
        <v>0</v>
      </c>
      <c r="F111" s="376"/>
      <c r="G111" s="377">
        <v>0</v>
      </c>
      <c r="H111" s="377">
        <v>0</v>
      </c>
      <c r="I111" s="375">
        <f t="shared" ref="I111" si="198">G111+H111</f>
        <v>0</v>
      </c>
      <c r="J111" s="377">
        <v>0</v>
      </c>
      <c r="K111" s="377">
        <v>0</v>
      </c>
      <c r="L111" s="375">
        <f t="shared" ref="L111" si="199">J111+K111</f>
        <v>0</v>
      </c>
    </row>
    <row r="112" spans="2:15" ht="33.75" customHeight="1" x14ac:dyDescent="0.25">
      <c r="B112" s="388" t="s">
        <v>489</v>
      </c>
      <c r="C112" s="84">
        <f t="shared" ref="C112" si="200">G112+J112</f>
        <v>0</v>
      </c>
      <c r="D112" s="84">
        <f t="shared" ref="D112" si="201">H112+K112</f>
        <v>0</v>
      </c>
      <c r="E112" s="106">
        <f t="shared" ref="E112" si="202">C112+D112</f>
        <v>0</v>
      </c>
      <c r="G112" s="105">
        <v>0</v>
      </c>
      <c r="H112" s="105">
        <v>0</v>
      </c>
      <c r="I112" s="106">
        <f t="shared" ref="I112" si="203">G112+H112</f>
        <v>0</v>
      </c>
      <c r="J112" s="105">
        <v>0</v>
      </c>
      <c r="K112" s="105">
        <v>0</v>
      </c>
      <c r="L112" s="106">
        <f t="shared" ref="L112" si="204">J112+K112</f>
        <v>0</v>
      </c>
    </row>
    <row r="113" spans="1:12" ht="30.75" customHeight="1" x14ac:dyDescent="0.25">
      <c r="B113" s="115" t="s">
        <v>490</v>
      </c>
      <c r="C113" s="84">
        <f t="shared" ref="C113" si="205">G113+J113</f>
        <v>0</v>
      </c>
      <c r="D113" s="84">
        <f t="shared" ref="D113" si="206">H113+K113</f>
        <v>0</v>
      </c>
      <c r="E113" s="106">
        <f t="shared" ref="E113" si="207">C113+D113</f>
        <v>0</v>
      </c>
      <c r="G113" s="105">
        <v>0</v>
      </c>
      <c r="H113" s="105">
        <v>0</v>
      </c>
      <c r="I113" s="106">
        <f t="shared" ref="I113" si="208">G113+H113</f>
        <v>0</v>
      </c>
      <c r="J113" s="105">
        <v>0</v>
      </c>
      <c r="K113" s="105">
        <v>0</v>
      </c>
      <c r="L113" s="106">
        <f t="shared" ref="L113" si="209">J113+K113</f>
        <v>0</v>
      </c>
    </row>
    <row r="114" spans="1:12" ht="44.25" customHeight="1" x14ac:dyDescent="0.25">
      <c r="B114" s="388" t="s">
        <v>495</v>
      </c>
      <c r="C114" s="84">
        <f t="shared" ref="C114" si="210">G114+J114</f>
        <v>0</v>
      </c>
      <c r="D114" s="84">
        <f t="shared" ref="D114" si="211">H114+K114</f>
        <v>0</v>
      </c>
      <c r="E114" s="106">
        <f t="shared" ref="E114" si="212">C114+D114</f>
        <v>0</v>
      </c>
      <c r="G114" s="105">
        <v>0</v>
      </c>
      <c r="H114" s="105">
        <v>0</v>
      </c>
      <c r="I114" s="106">
        <f t="shared" ref="I114" si="213">G114+H114</f>
        <v>0</v>
      </c>
      <c r="J114" s="105">
        <v>0</v>
      </c>
      <c r="K114" s="105">
        <v>0</v>
      </c>
      <c r="L114" s="106">
        <f t="shared" ref="L114" si="214">J114+K114</f>
        <v>0</v>
      </c>
    </row>
    <row r="115" spans="1:12" ht="72" customHeight="1" x14ac:dyDescent="0.25">
      <c r="B115" s="388" t="s">
        <v>496</v>
      </c>
      <c r="C115" s="84">
        <f t="shared" ref="C115" si="215">G115+J115</f>
        <v>0</v>
      </c>
      <c r="D115" s="84">
        <f t="shared" ref="D115" si="216">H115+K115</f>
        <v>0</v>
      </c>
      <c r="E115" s="106">
        <f t="shared" ref="E115" si="217">C115+D115</f>
        <v>0</v>
      </c>
      <c r="G115" s="105">
        <v>0</v>
      </c>
      <c r="H115" s="105">
        <v>0</v>
      </c>
      <c r="I115" s="106">
        <f t="shared" ref="I115" si="218">G115+H115</f>
        <v>0</v>
      </c>
      <c r="J115" s="105">
        <v>0</v>
      </c>
      <c r="K115" s="105">
        <v>0</v>
      </c>
      <c r="L115" s="106">
        <f t="shared" ref="L115" si="219">J115+K115</f>
        <v>0</v>
      </c>
    </row>
    <row r="116" spans="1:12" ht="15" x14ac:dyDescent="0.25">
      <c r="B116" s="388" t="s">
        <v>497</v>
      </c>
      <c r="C116" s="84">
        <f t="shared" si="160"/>
        <v>0</v>
      </c>
      <c r="D116" s="84">
        <f t="shared" si="161"/>
        <v>0</v>
      </c>
      <c r="E116" s="106">
        <f t="shared" si="162"/>
        <v>0</v>
      </c>
      <c r="G116" s="105">
        <v>0</v>
      </c>
      <c r="H116" s="105">
        <v>0</v>
      </c>
      <c r="I116" s="106">
        <f t="shared" si="163"/>
        <v>0</v>
      </c>
      <c r="J116" s="105">
        <v>0</v>
      </c>
      <c r="K116" s="105">
        <v>0</v>
      </c>
      <c r="L116" s="106">
        <f t="shared" si="164"/>
        <v>0</v>
      </c>
    </row>
    <row r="117" spans="1:12" x14ac:dyDescent="0.2">
      <c r="C117" s="5" t="str">
        <f>IF(C118&lt;&gt;C119,"Eroare!","")</f>
        <v/>
      </c>
      <c r="D117" s="5" t="str">
        <f t="shared" ref="D117:L117" si="220">IF(D118&lt;&gt;D119,"Eroare!","")</f>
        <v/>
      </c>
      <c r="E117" s="5" t="str">
        <f t="shared" si="220"/>
        <v/>
      </c>
      <c r="F117" s="5" t="str">
        <f t="shared" si="220"/>
        <v/>
      </c>
      <c r="G117" s="5" t="str">
        <f t="shared" si="220"/>
        <v/>
      </c>
      <c r="H117" s="5" t="str">
        <f t="shared" si="220"/>
        <v/>
      </c>
      <c r="I117" s="5" t="str">
        <f t="shared" si="220"/>
        <v/>
      </c>
      <c r="J117" s="5" t="str">
        <f t="shared" si="220"/>
        <v/>
      </c>
      <c r="K117" s="5" t="str">
        <f>IF(K118&lt;&gt;K119,"Eroare!","")</f>
        <v/>
      </c>
      <c r="L117" s="5" t="str">
        <f t="shared" si="220"/>
        <v/>
      </c>
    </row>
    <row r="118" spans="1:12" s="249" customFormat="1" ht="15" x14ac:dyDescent="0.25">
      <c r="A118" s="246"/>
      <c r="B118" s="247"/>
      <c r="C118" s="248">
        <f>C58</f>
        <v>0</v>
      </c>
      <c r="D118" s="248">
        <f>D58</f>
        <v>0</v>
      </c>
      <c r="E118" s="248">
        <f>E58</f>
        <v>0</v>
      </c>
      <c r="F118" s="248"/>
      <c r="G118" s="248">
        <f t="shared" ref="G118:L118" si="221">G58</f>
        <v>0</v>
      </c>
      <c r="H118" s="248">
        <f t="shared" si="221"/>
        <v>0</v>
      </c>
      <c r="I118" s="248">
        <f t="shared" si="221"/>
        <v>0</v>
      </c>
      <c r="J118" s="248">
        <f t="shared" si="221"/>
        <v>0</v>
      </c>
      <c r="K118" s="248">
        <f t="shared" si="221"/>
        <v>0</v>
      </c>
      <c r="L118" s="248">
        <f t="shared" si="221"/>
        <v>0</v>
      </c>
    </row>
    <row r="119" spans="1:12" s="249" customFormat="1" ht="15" x14ac:dyDescent="0.25">
      <c r="A119" s="246"/>
      <c r="B119" s="247" t="s">
        <v>336</v>
      </c>
      <c r="C119" s="248">
        <f>SUM(C120:C125)</f>
        <v>0</v>
      </c>
      <c r="D119" s="248">
        <f t="shared" ref="D119:L119" si="222">SUM(D120:D125)</f>
        <v>0</v>
      </c>
      <c r="E119" s="248">
        <f t="shared" si="222"/>
        <v>0</v>
      </c>
      <c r="F119" s="248"/>
      <c r="G119" s="248">
        <f t="shared" si="222"/>
        <v>0</v>
      </c>
      <c r="H119" s="248">
        <f t="shared" si="222"/>
        <v>0</v>
      </c>
      <c r="I119" s="248">
        <f t="shared" si="222"/>
        <v>0</v>
      </c>
      <c r="J119" s="248">
        <f t="shared" si="222"/>
        <v>0</v>
      </c>
      <c r="K119" s="248">
        <f t="shared" si="222"/>
        <v>0</v>
      </c>
      <c r="L119" s="248">
        <f t="shared" si="222"/>
        <v>0</v>
      </c>
    </row>
    <row r="120" spans="1:12" ht="15" x14ac:dyDescent="0.25">
      <c r="B120" s="245"/>
      <c r="C120" s="83">
        <f t="shared" si="160"/>
        <v>0</v>
      </c>
      <c r="D120" s="83">
        <f t="shared" si="161"/>
        <v>0</v>
      </c>
      <c r="E120" s="176">
        <f t="shared" si="162"/>
        <v>0</v>
      </c>
      <c r="G120" s="105">
        <v>0</v>
      </c>
      <c r="H120" s="105">
        <v>0</v>
      </c>
      <c r="I120" s="176">
        <f t="shared" si="163"/>
        <v>0</v>
      </c>
      <c r="J120" s="105">
        <v>0</v>
      </c>
      <c r="K120" s="105">
        <v>0</v>
      </c>
      <c r="L120" s="176">
        <f t="shared" si="164"/>
        <v>0</v>
      </c>
    </row>
    <row r="121" spans="1:12" ht="33" customHeight="1" x14ac:dyDescent="0.25">
      <c r="B121" s="105" t="s">
        <v>353</v>
      </c>
      <c r="C121" s="84">
        <f t="shared" ref="C121" si="223">G121+J121</f>
        <v>0</v>
      </c>
      <c r="D121" s="84">
        <f t="shared" ref="D121" si="224">H121+K121</f>
        <v>0</v>
      </c>
      <c r="E121" s="106">
        <f t="shared" ref="E121" si="225">C121+D121</f>
        <v>0</v>
      </c>
      <c r="F121" s="114"/>
      <c r="G121" s="105">
        <v>0</v>
      </c>
      <c r="H121" s="105">
        <v>0</v>
      </c>
      <c r="I121" s="106">
        <f t="shared" ref="I121" si="226">G121+H121</f>
        <v>0</v>
      </c>
      <c r="J121" s="105">
        <v>0</v>
      </c>
      <c r="K121" s="105">
        <v>0</v>
      </c>
      <c r="L121" s="106">
        <f t="shared" ref="L121" si="227">J121+K121</f>
        <v>0</v>
      </c>
    </row>
    <row r="122" spans="1:12" ht="15" x14ac:dyDescent="0.25">
      <c r="B122" s="105" t="s">
        <v>353</v>
      </c>
      <c r="C122" s="84">
        <f t="shared" ref="C122:C125" si="228">G122+J122</f>
        <v>0</v>
      </c>
      <c r="D122" s="84">
        <f t="shared" ref="D122:D125" si="229">H122+K122</f>
        <v>0</v>
      </c>
      <c r="E122" s="106">
        <f t="shared" ref="E122:E125" si="230">C122+D122</f>
        <v>0</v>
      </c>
      <c r="F122" s="114"/>
      <c r="G122" s="105">
        <v>0</v>
      </c>
      <c r="H122" s="105">
        <v>0</v>
      </c>
      <c r="I122" s="106">
        <f t="shared" ref="I122:I125" si="231">G122+H122</f>
        <v>0</v>
      </c>
      <c r="J122" s="105">
        <v>0</v>
      </c>
      <c r="K122" s="105">
        <v>0</v>
      </c>
      <c r="L122" s="106">
        <f t="shared" ref="L122:L125" si="232">J122+K122</f>
        <v>0</v>
      </c>
    </row>
    <row r="123" spans="1:12" ht="15" x14ac:dyDescent="0.25">
      <c r="B123" s="105" t="s">
        <v>353</v>
      </c>
      <c r="C123" s="84">
        <f t="shared" si="228"/>
        <v>0</v>
      </c>
      <c r="D123" s="84">
        <f t="shared" si="229"/>
        <v>0</v>
      </c>
      <c r="E123" s="106">
        <f t="shared" si="230"/>
        <v>0</v>
      </c>
      <c r="F123" s="114"/>
      <c r="G123" s="105">
        <v>0</v>
      </c>
      <c r="H123" s="105">
        <v>0</v>
      </c>
      <c r="I123" s="106">
        <f t="shared" si="231"/>
        <v>0</v>
      </c>
      <c r="J123" s="105">
        <v>0</v>
      </c>
      <c r="K123" s="105">
        <v>0</v>
      </c>
      <c r="L123" s="106">
        <f t="shared" si="232"/>
        <v>0</v>
      </c>
    </row>
    <row r="124" spans="1:12" ht="15" x14ac:dyDescent="0.25">
      <c r="B124" s="105" t="s">
        <v>353</v>
      </c>
      <c r="C124" s="84">
        <f t="shared" si="228"/>
        <v>0</v>
      </c>
      <c r="D124" s="84">
        <f t="shared" si="229"/>
        <v>0</v>
      </c>
      <c r="E124" s="106">
        <f t="shared" si="230"/>
        <v>0</v>
      </c>
      <c r="F124" s="114"/>
      <c r="G124" s="105">
        <v>0</v>
      </c>
      <c r="H124" s="105">
        <v>0</v>
      </c>
      <c r="I124" s="106">
        <f t="shared" si="231"/>
        <v>0</v>
      </c>
      <c r="J124" s="105">
        <v>0</v>
      </c>
      <c r="K124" s="105">
        <v>0</v>
      </c>
      <c r="L124" s="106">
        <f t="shared" si="232"/>
        <v>0</v>
      </c>
    </row>
    <row r="125" spans="1:12" ht="15" x14ac:dyDescent="0.25">
      <c r="B125" s="105" t="s">
        <v>353</v>
      </c>
      <c r="C125" s="84">
        <f t="shared" si="228"/>
        <v>0</v>
      </c>
      <c r="D125" s="84">
        <f t="shared" si="229"/>
        <v>0</v>
      </c>
      <c r="E125" s="106">
        <f t="shared" si="230"/>
        <v>0</v>
      </c>
      <c r="F125" s="114"/>
      <c r="G125" s="105">
        <v>0</v>
      </c>
      <c r="H125" s="105">
        <v>0</v>
      </c>
      <c r="I125" s="106">
        <f t="shared" si="231"/>
        <v>0</v>
      </c>
      <c r="J125" s="105">
        <v>0</v>
      </c>
      <c r="K125" s="105">
        <v>0</v>
      </c>
      <c r="L125" s="106">
        <f t="shared" si="232"/>
        <v>0</v>
      </c>
    </row>
    <row r="126" spans="1:12" x14ac:dyDescent="0.2">
      <c r="B126" s="86"/>
      <c r="G126" s="110"/>
      <c r="H126" s="110"/>
      <c r="I126" s="110"/>
      <c r="J126" s="110"/>
      <c r="K126" s="110"/>
      <c r="L126" s="110"/>
    </row>
    <row r="127" spans="1:12" x14ac:dyDescent="0.2">
      <c r="B127" s="86"/>
      <c r="G127" s="110"/>
      <c r="H127" s="110"/>
      <c r="I127" s="110"/>
      <c r="J127" s="110"/>
      <c r="K127" s="110"/>
      <c r="L127" s="110"/>
    </row>
    <row r="128" spans="1:12" x14ac:dyDescent="0.2">
      <c r="B128" s="86"/>
      <c r="G128" s="110"/>
      <c r="H128" s="110"/>
      <c r="I128" s="110"/>
      <c r="J128" s="110"/>
      <c r="K128" s="110"/>
      <c r="L128" s="110"/>
    </row>
    <row r="129" spans="2:12" x14ac:dyDescent="0.2">
      <c r="B129" s="86"/>
      <c r="G129" s="110"/>
      <c r="H129" s="110"/>
      <c r="I129" s="110"/>
      <c r="J129" s="110"/>
      <c r="K129" s="110"/>
      <c r="L129" s="110"/>
    </row>
    <row r="130" spans="2:12" x14ac:dyDescent="0.2">
      <c r="B130" s="86"/>
      <c r="G130" s="110"/>
      <c r="H130" s="110"/>
      <c r="I130" s="110"/>
      <c r="J130" s="110"/>
      <c r="K130" s="110"/>
      <c r="L130" s="110"/>
    </row>
    <row r="131" spans="2:12" x14ac:dyDescent="0.2">
      <c r="B131" s="86"/>
      <c r="G131" s="110"/>
      <c r="H131" s="110"/>
      <c r="I131" s="110"/>
      <c r="J131" s="110"/>
      <c r="K131" s="110"/>
      <c r="L131" s="110"/>
    </row>
    <row r="132" spans="2:12" x14ac:dyDescent="0.2">
      <c r="B132" s="86"/>
      <c r="G132" s="110"/>
      <c r="H132" s="110"/>
      <c r="I132" s="110"/>
      <c r="J132" s="110"/>
      <c r="K132" s="110"/>
      <c r="L132" s="110"/>
    </row>
    <row r="133" spans="2:12" x14ac:dyDescent="0.2">
      <c r="B133" s="86"/>
      <c r="G133" s="110"/>
      <c r="H133" s="110"/>
      <c r="I133" s="110"/>
      <c r="J133" s="110"/>
      <c r="K133" s="110"/>
      <c r="L133" s="110"/>
    </row>
    <row r="134" spans="2:12" x14ac:dyDescent="0.2">
      <c r="B134" s="86"/>
      <c r="G134" s="110"/>
      <c r="H134" s="110"/>
      <c r="I134" s="110"/>
      <c r="J134" s="110"/>
      <c r="K134" s="110"/>
      <c r="L134" s="110"/>
    </row>
    <row r="135" spans="2:12" x14ac:dyDescent="0.2">
      <c r="B135" s="86"/>
      <c r="G135" s="110"/>
      <c r="H135" s="110"/>
      <c r="I135" s="110"/>
      <c r="J135" s="110"/>
      <c r="K135" s="110"/>
      <c r="L135" s="110"/>
    </row>
    <row r="136" spans="2:12" x14ac:dyDescent="0.2">
      <c r="B136" s="86"/>
      <c r="G136" s="110"/>
      <c r="H136" s="110"/>
      <c r="I136" s="110"/>
      <c r="J136" s="110"/>
      <c r="K136" s="110"/>
      <c r="L136" s="110"/>
    </row>
    <row r="137" spans="2:12" x14ac:dyDescent="0.2">
      <c r="B137" s="86"/>
      <c r="G137" s="110"/>
      <c r="H137" s="110"/>
      <c r="I137" s="110"/>
      <c r="J137" s="110"/>
      <c r="K137" s="110"/>
      <c r="L137" s="110"/>
    </row>
    <row r="138" spans="2:12" x14ac:dyDescent="0.2">
      <c r="B138" s="86"/>
      <c r="G138" s="110"/>
      <c r="H138" s="110"/>
      <c r="I138" s="110"/>
      <c r="J138" s="110"/>
      <c r="K138" s="110"/>
      <c r="L138" s="110"/>
    </row>
    <row r="139" spans="2:12" x14ac:dyDescent="0.2">
      <c r="B139" s="86"/>
      <c r="G139" s="110"/>
      <c r="H139" s="110"/>
      <c r="I139" s="110"/>
      <c r="J139" s="110"/>
      <c r="K139" s="110"/>
      <c r="L139" s="110"/>
    </row>
    <row r="140" spans="2:12" x14ac:dyDescent="0.2">
      <c r="B140" s="86"/>
      <c r="G140" s="110"/>
      <c r="H140" s="110"/>
      <c r="I140" s="110"/>
      <c r="J140" s="110"/>
      <c r="K140" s="110"/>
      <c r="L140" s="110"/>
    </row>
    <row r="141" spans="2:12" x14ac:dyDescent="0.2">
      <c r="B141" s="86"/>
      <c r="G141" s="110"/>
      <c r="H141" s="110"/>
      <c r="I141" s="110"/>
      <c r="J141" s="110"/>
      <c r="K141" s="110"/>
      <c r="L141" s="110"/>
    </row>
    <row r="142" spans="2:12" x14ac:dyDescent="0.2">
      <c r="B142" s="86"/>
      <c r="G142" s="110"/>
      <c r="H142" s="110"/>
      <c r="I142" s="110"/>
      <c r="J142" s="110"/>
      <c r="K142" s="110"/>
      <c r="L142" s="110"/>
    </row>
    <row r="143" spans="2:12" x14ac:dyDescent="0.2">
      <c r="B143" s="86"/>
      <c r="G143" s="110"/>
      <c r="H143" s="110"/>
      <c r="I143" s="110"/>
      <c r="J143" s="110"/>
      <c r="K143" s="110"/>
      <c r="L143" s="110"/>
    </row>
    <row r="144" spans="2:12" x14ac:dyDescent="0.2">
      <c r="B144" s="86"/>
      <c r="G144" s="110"/>
      <c r="H144" s="110"/>
      <c r="I144" s="110"/>
      <c r="J144" s="110"/>
      <c r="K144" s="110"/>
      <c r="L144" s="110"/>
    </row>
    <row r="145" spans="2:12" x14ac:dyDescent="0.2">
      <c r="B145" s="86"/>
      <c r="G145" s="110"/>
      <c r="H145" s="110"/>
      <c r="I145" s="110"/>
      <c r="J145" s="110"/>
      <c r="K145" s="110"/>
      <c r="L145" s="110"/>
    </row>
    <row r="146" spans="2:12" x14ac:dyDescent="0.2">
      <c r="B146" s="86"/>
      <c r="G146" s="110"/>
      <c r="H146" s="110"/>
      <c r="I146" s="110"/>
      <c r="J146" s="110"/>
      <c r="K146" s="110"/>
      <c r="L146" s="110"/>
    </row>
    <row r="147" spans="2:12" x14ac:dyDescent="0.2">
      <c r="B147" s="86"/>
    </row>
    <row r="148" spans="2:12" x14ac:dyDescent="0.2">
      <c r="B148" s="86"/>
    </row>
    <row r="149" spans="2:12" x14ac:dyDescent="0.2">
      <c r="B149" s="86"/>
    </row>
    <row r="150" spans="2:12" x14ac:dyDescent="0.2">
      <c r="B150" s="86"/>
    </row>
    <row r="151" spans="2:12" x14ac:dyDescent="0.2">
      <c r="B151" s="86"/>
    </row>
    <row r="152" spans="2:12" x14ac:dyDescent="0.2">
      <c r="B152" s="86"/>
    </row>
    <row r="153" spans="2:12" x14ac:dyDescent="0.2">
      <c r="B153" s="86"/>
    </row>
    <row r="154" spans="2:12" x14ac:dyDescent="0.2">
      <c r="B154" s="86"/>
    </row>
    <row r="155" spans="2:12" x14ac:dyDescent="0.2">
      <c r="B155" s="86"/>
    </row>
    <row r="156" spans="2:12" x14ac:dyDescent="0.2">
      <c r="B156" s="86"/>
    </row>
    <row r="157" spans="2:12" x14ac:dyDescent="0.2">
      <c r="B157" s="86"/>
    </row>
    <row r="158" spans="2:12" x14ac:dyDescent="0.2">
      <c r="B158" s="86"/>
    </row>
    <row r="159" spans="2:12" x14ac:dyDescent="0.2">
      <c r="B159" s="86"/>
    </row>
    <row r="160" spans="2:12" x14ac:dyDescent="0.2">
      <c r="B160" s="86"/>
    </row>
    <row r="161" spans="2:2" x14ac:dyDescent="0.2">
      <c r="B161" s="86"/>
    </row>
    <row r="162" spans="2:2" x14ac:dyDescent="0.2">
      <c r="B162" s="86"/>
    </row>
    <row r="163" spans="2:2" x14ac:dyDescent="0.2">
      <c r="B163" s="86"/>
    </row>
    <row r="164" spans="2:2" x14ac:dyDescent="0.2">
      <c r="B164" s="86"/>
    </row>
    <row r="165" spans="2:2" x14ac:dyDescent="0.2">
      <c r="B165" s="86"/>
    </row>
    <row r="166" spans="2:2" x14ac:dyDescent="0.2">
      <c r="B166" s="86"/>
    </row>
    <row r="167" spans="2:2" x14ac:dyDescent="0.2">
      <c r="B167" s="86"/>
    </row>
    <row r="168" spans="2:2" x14ac:dyDescent="0.2">
      <c r="B168" s="86"/>
    </row>
    <row r="169" spans="2:2" x14ac:dyDescent="0.2">
      <c r="B169" s="86"/>
    </row>
    <row r="170" spans="2:2" x14ac:dyDescent="0.2">
      <c r="B170" s="86"/>
    </row>
    <row r="171" spans="2:2" x14ac:dyDescent="0.2">
      <c r="B171" s="86"/>
    </row>
    <row r="172" spans="2:2" x14ac:dyDescent="0.2">
      <c r="B172" s="86"/>
    </row>
    <row r="173" spans="2:2" x14ac:dyDescent="0.2">
      <c r="B173" s="86"/>
    </row>
    <row r="174" spans="2:2" x14ac:dyDescent="0.2">
      <c r="B174" s="86"/>
    </row>
    <row r="175" spans="2:2" x14ac:dyDescent="0.2">
      <c r="B175" s="86"/>
    </row>
    <row r="176" spans="2:2" x14ac:dyDescent="0.2">
      <c r="B176" s="86"/>
    </row>
    <row r="177" spans="2:2" x14ac:dyDescent="0.2">
      <c r="B177" s="86"/>
    </row>
    <row r="178" spans="2:2" x14ac:dyDescent="0.2">
      <c r="B178" s="86"/>
    </row>
    <row r="179" spans="2:2" x14ac:dyDescent="0.2">
      <c r="B179" s="86"/>
    </row>
    <row r="180" spans="2:2" x14ac:dyDescent="0.2">
      <c r="B180" s="86"/>
    </row>
    <row r="181" spans="2:2" x14ac:dyDescent="0.2">
      <c r="B181" s="86"/>
    </row>
    <row r="182" spans="2:2" x14ac:dyDescent="0.2">
      <c r="B182" s="86"/>
    </row>
    <row r="183" spans="2:2" x14ac:dyDescent="0.2">
      <c r="B183" s="86"/>
    </row>
    <row r="184" spans="2:2" x14ac:dyDescent="0.2">
      <c r="B184" s="86"/>
    </row>
    <row r="185" spans="2:2" x14ac:dyDescent="0.2">
      <c r="B185" s="86"/>
    </row>
    <row r="186" spans="2:2" x14ac:dyDescent="0.2">
      <c r="B186" s="86"/>
    </row>
    <row r="187" spans="2:2" x14ac:dyDescent="0.2">
      <c r="B187" s="86"/>
    </row>
    <row r="188" spans="2:2" x14ac:dyDescent="0.2">
      <c r="B188" s="86"/>
    </row>
  </sheetData>
  <mergeCells count="25">
    <mergeCell ref="A89:E89"/>
    <mergeCell ref="A92:B92"/>
    <mergeCell ref="A93:B93"/>
    <mergeCell ref="A87:B87"/>
    <mergeCell ref="A88:B88"/>
    <mergeCell ref="A1:E1"/>
    <mergeCell ref="A2:E2"/>
    <mergeCell ref="A3:E3"/>
    <mergeCell ref="A64:E64"/>
    <mergeCell ref="A4:E4"/>
    <mergeCell ref="A5:A6"/>
    <mergeCell ref="B5:B6"/>
    <mergeCell ref="A8:E8"/>
    <mergeCell ref="A13:B13"/>
    <mergeCell ref="A14:E14"/>
    <mergeCell ref="A16:B16"/>
    <mergeCell ref="A17:E17"/>
    <mergeCell ref="A41:B41"/>
    <mergeCell ref="A86:B86"/>
    <mergeCell ref="A42:E42"/>
    <mergeCell ref="A79:E79"/>
    <mergeCell ref="A78:B78"/>
    <mergeCell ref="A82:B82"/>
    <mergeCell ref="A61:B61"/>
    <mergeCell ref="A83:E8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5"/>
  <sheetViews>
    <sheetView showGridLines="0" zoomScaleNormal="100" workbookViewId="0">
      <selection activeCell="N14" sqref="N14"/>
    </sheetView>
  </sheetViews>
  <sheetFormatPr defaultColWidth="9.140625" defaultRowHeight="12" x14ac:dyDescent="0.2"/>
  <cols>
    <col min="1" max="1" width="6.7109375" style="67" customWidth="1"/>
    <col min="2" max="2" width="41.5703125" style="65" customWidth="1"/>
    <col min="3" max="3" width="12.7109375" style="66" customWidth="1"/>
    <col min="4" max="4" width="11.28515625" style="66" customWidth="1"/>
    <col min="5" max="9" width="12.7109375" style="66" customWidth="1"/>
    <col min="10" max="10" width="11.42578125" style="52" customWidth="1"/>
    <col min="11" max="11" width="28.7109375" style="326" customWidth="1"/>
    <col min="12" max="12" width="14" style="52" customWidth="1"/>
    <col min="13" max="16384" width="9.140625" style="52"/>
  </cols>
  <sheetData>
    <row r="1" spans="1:12" x14ac:dyDescent="0.2">
      <c r="A1" s="526" t="s">
        <v>672</v>
      </c>
      <c r="B1" s="526"/>
      <c r="C1" s="526"/>
      <c r="D1" s="526"/>
      <c r="E1" s="526"/>
      <c r="F1" s="526"/>
      <c r="G1" s="526"/>
      <c r="H1" s="526"/>
      <c r="I1" s="526"/>
    </row>
    <row r="2" spans="1:12" x14ac:dyDescent="0.2">
      <c r="A2" s="53"/>
      <c r="B2" s="54"/>
      <c r="C2" s="55"/>
      <c r="D2" s="55"/>
      <c r="E2" s="55"/>
      <c r="F2" s="55"/>
      <c r="G2" s="55"/>
      <c r="H2" s="55"/>
      <c r="I2" s="55"/>
    </row>
    <row r="3" spans="1:12" x14ac:dyDescent="0.2">
      <c r="A3" s="536" t="s">
        <v>6</v>
      </c>
      <c r="B3" s="534" t="s">
        <v>7</v>
      </c>
      <c r="C3" s="527" t="s">
        <v>8</v>
      </c>
      <c r="D3" s="527"/>
      <c r="E3" s="532" t="s">
        <v>46</v>
      </c>
      <c r="F3" s="527" t="s">
        <v>9</v>
      </c>
      <c r="G3" s="527"/>
      <c r="H3" s="532" t="s">
        <v>47</v>
      </c>
      <c r="I3" s="532" t="s">
        <v>4</v>
      </c>
      <c r="J3" s="81"/>
      <c r="K3" s="327"/>
      <c r="L3" s="52" t="s">
        <v>310</v>
      </c>
    </row>
    <row r="4" spans="1:12" ht="96" x14ac:dyDescent="0.2">
      <c r="A4" s="537"/>
      <c r="B4" s="535"/>
      <c r="C4" s="238" t="s">
        <v>71</v>
      </c>
      <c r="D4" s="238" t="s">
        <v>72</v>
      </c>
      <c r="E4" s="533"/>
      <c r="F4" s="238" t="s">
        <v>73</v>
      </c>
      <c r="G4" s="238" t="s">
        <v>74</v>
      </c>
      <c r="H4" s="533"/>
      <c r="I4" s="533"/>
      <c r="J4" s="238" t="s">
        <v>153</v>
      </c>
      <c r="K4" s="328" t="s">
        <v>154</v>
      </c>
    </row>
    <row r="5" spans="1:12" x14ac:dyDescent="0.2">
      <c r="A5" s="56" t="s">
        <v>34</v>
      </c>
      <c r="B5" s="528" t="s">
        <v>121</v>
      </c>
      <c r="C5" s="529"/>
      <c r="D5" s="529"/>
      <c r="E5" s="529"/>
      <c r="F5" s="529"/>
      <c r="G5" s="529"/>
      <c r="H5" s="529"/>
      <c r="I5" s="529"/>
      <c r="J5" s="82"/>
      <c r="K5" s="329"/>
    </row>
    <row r="6" spans="1:12" ht="33.75" customHeight="1" x14ac:dyDescent="0.2">
      <c r="A6" s="56" t="s">
        <v>115</v>
      </c>
      <c r="B6" s="57" t="str">
        <f>'4- Calcule buget'!B9</f>
        <v>Obţinerea terenului</v>
      </c>
      <c r="C6" s="58">
        <f>'4- Calcule buget'!G9</f>
        <v>0</v>
      </c>
      <c r="D6" s="58">
        <f>'4- Calcule buget'!H9</f>
        <v>0</v>
      </c>
      <c r="E6" s="58">
        <f>'4- Calcule buget'!I9</f>
        <v>0</v>
      </c>
      <c r="F6" s="58">
        <f>'4- Calcule buget'!J9</f>
        <v>0</v>
      </c>
      <c r="G6" s="58">
        <f>'4- Calcule buget'!K9</f>
        <v>0</v>
      </c>
      <c r="H6" s="58">
        <f>'4- Calcule buget'!L9</f>
        <v>0</v>
      </c>
      <c r="I6" s="58">
        <f>E6+H6</f>
        <v>0</v>
      </c>
      <c r="J6" s="256" t="s">
        <v>355</v>
      </c>
      <c r="K6" s="330" t="s">
        <v>356</v>
      </c>
      <c r="L6" s="123" t="str">
        <f>IF(E6&gt;SUM(C58*10%),"!!! Cheltuiala depaseste 10% din valoarea totala eligibila a proiectului","")</f>
        <v/>
      </c>
    </row>
    <row r="7" spans="1:12" x14ac:dyDescent="0.2">
      <c r="A7" s="56" t="s">
        <v>116</v>
      </c>
      <c r="B7" s="57" t="str">
        <f>'4- Calcule buget'!B10</f>
        <v>Amenajarea terenului</v>
      </c>
      <c r="C7" s="58">
        <f>'4- Calcule buget'!G10</f>
        <v>0</v>
      </c>
      <c r="D7" s="58">
        <f>'4- Calcule buget'!H10</f>
        <v>0</v>
      </c>
      <c r="E7" s="58">
        <f>'4- Calcule buget'!I10</f>
        <v>0</v>
      </c>
      <c r="F7" s="58">
        <f>'4- Calcule buget'!J10</f>
        <v>0</v>
      </c>
      <c r="G7" s="58">
        <f>'4- Calcule buget'!K10</f>
        <v>0</v>
      </c>
      <c r="H7" s="58">
        <f>'4- Calcule buget'!L10</f>
        <v>0</v>
      </c>
      <c r="I7" s="58">
        <f t="shared" ref="I7:I9" si="0">E7+H7</f>
        <v>0</v>
      </c>
      <c r="J7" s="260" t="s">
        <v>358</v>
      </c>
      <c r="K7" s="330" t="s">
        <v>359</v>
      </c>
    </row>
    <row r="8" spans="1:12" ht="41.25" customHeight="1" x14ac:dyDescent="0.2">
      <c r="A8" s="56" t="s">
        <v>117</v>
      </c>
      <c r="B8" s="57" t="str">
        <f>'4- Calcule buget'!B11</f>
        <v>Amenajări pentru protecţia mediului şi aducerea terenului la starea iniţială</v>
      </c>
      <c r="C8" s="58">
        <f>'4- Calcule buget'!G11</f>
        <v>0</v>
      </c>
      <c r="D8" s="58">
        <f>'4- Calcule buget'!H11</f>
        <v>0</v>
      </c>
      <c r="E8" s="58">
        <f>'4- Calcule buget'!I11</f>
        <v>0</v>
      </c>
      <c r="F8" s="58">
        <f>'4- Calcule buget'!J11</f>
        <v>0</v>
      </c>
      <c r="G8" s="58">
        <f>'4- Calcule buget'!K11</f>
        <v>0</v>
      </c>
      <c r="H8" s="58">
        <f>'4- Calcule buget'!L11</f>
        <v>0</v>
      </c>
      <c r="I8" s="58">
        <f t="shared" si="0"/>
        <v>0</v>
      </c>
      <c r="J8" s="260" t="s">
        <v>358</v>
      </c>
      <c r="K8" s="331" t="s">
        <v>360</v>
      </c>
    </row>
    <row r="9" spans="1:12" ht="33.75" customHeight="1" x14ac:dyDescent="0.2">
      <c r="A9" s="56" t="s">
        <v>119</v>
      </c>
      <c r="B9" s="57" t="str">
        <f>'4- Calcule buget'!B12</f>
        <v>Cheltuieli pentru relocarea/protecţia utilităţilor</v>
      </c>
      <c r="C9" s="58">
        <f>'4- Calcule buget'!G12</f>
        <v>0</v>
      </c>
      <c r="D9" s="58">
        <f>'4- Calcule buget'!H12</f>
        <v>0</v>
      </c>
      <c r="E9" s="58">
        <f>'4- Calcule buget'!I12</f>
        <v>0</v>
      </c>
      <c r="F9" s="58">
        <f>'4- Calcule buget'!J12</f>
        <v>0</v>
      </c>
      <c r="G9" s="58">
        <f>'4- Calcule buget'!K12</f>
        <v>0</v>
      </c>
      <c r="H9" s="58">
        <f>'4- Calcule buget'!L12</f>
        <v>0</v>
      </c>
      <c r="I9" s="58">
        <f t="shared" si="0"/>
        <v>0</v>
      </c>
      <c r="J9" s="260" t="s">
        <v>358</v>
      </c>
      <c r="K9" s="332" t="s">
        <v>362</v>
      </c>
    </row>
    <row r="10" spans="1:12" s="53" customFormat="1" x14ac:dyDescent="0.2">
      <c r="A10" s="70"/>
      <c r="B10" s="71" t="s">
        <v>13</v>
      </c>
      <c r="C10" s="72">
        <f>SUM(C6:C9)</f>
        <v>0</v>
      </c>
      <c r="D10" s="72">
        <f t="shared" ref="D10:I10" si="1">SUM(D6:D9)</f>
        <v>0</v>
      </c>
      <c r="E10" s="72">
        <f t="shared" si="1"/>
        <v>0</v>
      </c>
      <c r="F10" s="72">
        <f t="shared" si="1"/>
        <v>0</v>
      </c>
      <c r="G10" s="72">
        <f t="shared" si="1"/>
        <v>0</v>
      </c>
      <c r="H10" s="72">
        <f t="shared" si="1"/>
        <v>0</v>
      </c>
      <c r="I10" s="72">
        <f t="shared" si="1"/>
        <v>0</v>
      </c>
      <c r="J10" s="259"/>
      <c r="K10" s="333"/>
    </row>
    <row r="11" spans="1:12" ht="15.75" customHeight="1" x14ac:dyDescent="0.2">
      <c r="A11" s="56" t="s">
        <v>35</v>
      </c>
      <c r="B11" s="530" t="s">
        <v>363</v>
      </c>
      <c r="C11" s="531"/>
      <c r="D11" s="531"/>
      <c r="E11" s="531"/>
      <c r="F11" s="531"/>
      <c r="G11" s="531"/>
      <c r="H11" s="531"/>
      <c r="I11" s="531"/>
      <c r="J11" s="258"/>
      <c r="K11" s="329"/>
    </row>
    <row r="12" spans="1:12" ht="36.75" customHeight="1" x14ac:dyDescent="0.2">
      <c r="A12" s="59" t="s">
        <v>14</v>
      </c>
      <c r="B12" s="51" t="str">
        <f>'4- Calcule buget'!B15</f>
        <v>Cheltuieli pentru asigurarea utilităţilor necesare obiectivului de investiţii</v>
      </c>
      <c r="C12" s="58">
        <f>'4- Calcule buget'!G15</f>
        <v>0</v>
      </c>
      <c r="D12" s="58">
        <f>'4- Calcule buget'!H15</f>
        <v>0</v>
      </c>
      <c r="E12" s="58">
        <f>C12+D12</f>
        <v>0</v>
      </c>
      <c r="F12" s="58">
        <f>'4- Calcule buget'!J15</f>
        <v>0</v>
      </c>
      <c r="G12" s="58">
        <f>'4- Calcule buget'!K15</f>
        <v>0</v>
      </c>
      <c r="H12" s="58">
        <f>F12+G12</f>
        <v>0</v>
      </c>
      <c r="I12" s="58">
        <f>E12+H12</f>
        <v>0</v>
      </c>
      <c r="J12" s="260" t="s">
        <v>358</v>
      </c>
      <c r="K12" s="331" t="s">
        <v>365</v>
      </c>
    </row>
    <row r="13" spans="1:12" s="53" customFormat="1" ht="14.25" customHeight="1" x14ac:dyDescent="0.2">
      <c r="A13" s="70"/>
      <c r="B13" s="71" t="s">
        <v>15</v>
      </c>
      <c r="C13" s="72">
        <f>SUM(C12:C12)</f>
        <v>0</v>
      </c>
      <c r="D13" s="72">
        <f>SUM(D12:D12)</f>
        <v>0</v>
      </c>
      <c r="E13" s="72">
        <f>C13+D13</f>
        <v>0</v>
      </c>
      <c r="F13" s="72">
        <f>SUM(F12:F12)</f>
        <v>0</v>
      </c>
      <c r="G13" s="72">
        <f>SUM(G12:G12)</f>
        <v>0</v>
      </c>
      <c r="H13" s="72">
        <f>F13+G13</f>
        <v>0</v>
      </c>
      <c r="I13" s="72">
        <f>E13+H13</f>
        <v>0</v>
      </c>
      <c r="J13" s="259"/>
      <c r="K13" s="333"/>
    </row>
    <row r="14" spans="1:12" x14ac:dyDescent="0.2">
      <c r="A14" s="56" t="s">
        <v>36</v>
      </c>
      <c r="B14" s="530" t="s">
        <v>37</v>
      </c>
      <c r="C14" s="531"/>
      <c r="D14" s="531"/>
      <c r="E14" s="531"/>
      <c r="F14" s="531"/>
      <c r="G14" s="531"/>
      <c r="H14" s="531"/>
      <c r="I14" s="531"/>
      <c r="J14" s="258"/>
      <c r="K14" s="329"/>
    </row>
    <row r="15" spans="1:12" ht="33.75" x14ac:dyDescent="0.2">
      <c r="A15" s="87" t="str">
        <f>'4- Calcule buget'!A18</f>
        <v>3.1.</v>
      </c>
      <c r="B15" s="51" t="str">
        <f>'4- Calcule buget'!B19</f>
        <v xml:space="preserve"> Studii de teren</v>
      </c>
      <c r="C15" s="58">
        <f>'4- Calcule buget'!G18</f>
        <v>0</v>
      </c>
      <c r="D15" s="58">
        <f>'4- Calcule buget'!H18</f>
        <v>0</v>
      </c>
      <c r="E15" s="58">
        <f>'4- Calcule buget'!I18</f>
        <v>0</v>
      </c>
      <c r="F15" s="58">
        <f>'4- Calcule buget'!J18</f>
        <v>0</v>
      </c>
      <c r="G15" s="58">
        <f>'4- Calcule buget'!K18</f>
        <v>0</v>
      </c>
      <c r="H15" s="58">
        <f>'4- Calcule buget'!L18</f>
        <v>0</v>
      </c>
      <c r="I15" s="58">
        <f t="shared" ref="I15:I22" si="2">E15+H15</f>
        <v>0</v>
      </c>
      <c r="J15" s="262" t="s">
        <v>372</v>
      </c>
      <c r="K15" s="331" t="s">
        <v>385</v>
      </c>
    </row>
    <row r="16" spans="1:12" ht="37.5" customHeight="1" x14ac:dyDescent="0.2">
      <c r="A16" s="87" t="str">
        <f>'4- Calcule buget'!A22</f>
        <v xml:space="preserve">3.2. </v>
      </c>
      <c r="B16" s="51" t="str">
        <f>'4- Calcule buget'!B22</f>
        <v>Documentaţii-suport şi cheltuieli pentru obţinerea de avize, acorduri şi autorizaţii</v>
      </c>
      <c r="C16" s="58">
        <f>'4- Calcule buget'!G22</f>
        <v>0</v>
      </c>
      <c r="D16" s="58">
        <f>'4- Calcule buget'!H22</f>
        <v>0</v>
      </c>
      <c r="E16" s="58">
        <f>'4- Calcule buget'!I22</f>
        <v>0</v>
      </c>
      <c r="F16" s="58">
        <f>'4- Calcule buget'!J22</f>
        <v>0</v>
      </c>
      <c r="G16" s="58">
        <f>'4- Calcule buget'!K22</f>
        <v>0</v>
      </c>
      <c r="H16" s="58">
        <f>'4- Calcule buget'!L22</f>
        <v>0</v>
      </c>
      <c r="I16" s="58">
        <f t="shared" si="2"/>
        <v>0</v>
      </c>
      <c r="J16" s="262" t="s">
        <v>372</v>
      </c>
      <c r="K16" s="331" t="s">
        <v>377</v>
      </c>
    </row>
    <row r="17" spans="1:12" ht="16.5" customHeight="1" x14ac:dyDescent="0.2">
      <c r="A17" s="87" t="str">
        <f>'4- Calcule buget'!A23</f>
        <v xml:space="preserve">3.3. </v>
      </c>
      <c r="B17" s="51" t="str">
        <f>'4- Calcule buget'!B23</f>
        <v>Expertizare tehnică</v>
      </c>
      <c r="C17" s="58">
        <f>'4- Calcule buget'!G23</f>
        <v>0</v>
      </c>
      <c r="D17" s="58">
        <f>'4- Calcule buget'!H23</f>
        <v>0</v>
      </c>
      <c r="E17" s="58">
        <f>'4- Calcule buget'!I23</f>
        <v>0</v>
      </c>
      <c r="F17" s="58">
        <f>'4- Calcule buget'!J23</f>
        <v>0</v>
      </c>
      <c r="G17" s="58">
        <f>'4- Calcule buget'!K23</f>
        <v>0</v>
      </c>
      <c r="H17" s="58">
        <f>'4- Calcule buget'!L23</f>
        <v>0</v>
      </c>
      <c r="I17" s="58">
        <f t="shared" ref="I17" si="3">E17+H17</f>
        <v>0</v>
      </c>
      <c r="J17" s="262" t="s">
        <v>372</v>
      </c>
      <c r="K17" s="331" t="s">
        <v>381</v>
      </c>
    </row>
    <row r="18" spans="1:12" ht="29.25" customHeight="1" x14ac:dyDescent="0.2">
      <c r="A18" s="87" t="s">
        <v>508</v>
      </c>
      <c r="B18" s="51" t="s">
        <v>509</v>
      </c>
      <c r="C18" s="58">
        <f>'4- Calcule buget'!G24</f>
        <v>0</v>
      </c>
      <c r="D18" s="58">
        <f>'4- Calcule buget'!H24</f>
        <v>0</v>
      </c>
      <c r="E18" s="58">
        <f>'4- Calcule buget'!I24</f>
        <v>0</v>
      </c>
      <c r="F18" s="58">
        <f>'4- Calcule buget'!J24</f>
        <v>0</v>
      </c>
      <c r="G18" s="58">
        <f>'4- Calcule buget'!K24</f>
        <v>0</v>
      </c>
      <c r="H18" s="58">
        <f>'4- Calcule buget'!L24</f>
        <v>0</v>
      </c>
      <c r="I18" s="58">
        <f>E18+H18</f>
        <v>0</v>
      </c>
      <c r="J18" s="262" t="s">
        <v>372</v>
      </c>
      <c r="K18" s="331" t="s">
        <v>510</v>
      </c>
    </row>
    <row r="19" spans="1:12" ht="112.5" x14ac:dyDescent="0.2">
      <c r="A19" s="87" t="str">
        <f>'4- Calcule buget'!A25</f>
        <v>3.5.</v>
      </c>
      <c r="B19" s="87" t="str">
        <f>'4- Calcule buget'!B25</f>
        <v>Proiectare</v>
      </c>
      <c r="C19" s="58">
        <f>'4- Calcule buget'!G25</f>
        <v>0</v>
      </c>
      <c r="D19" s="58">
        <f>'4- Calcule buget'!H25</f>
        <v>0</v>
      </c>
      <c r="E19" s="58">
        <f>'4- Calcule buget'!I25</f>
        <v>0</v>
      </c>
      <c r="F19" s="58">
        <f>'4- Calcule buget'!J25</f>
        <v>0</v>
      </c>
      <c r="G19" s="58">
        <f>'4- Calcule buget'!K25</f>
        <v>0</v>
      </c>
      <c r="H19" s="58">
        <f>'4- Calcule buget'!L25</f>
        <v>0</v>
      </c>
      <c r="I19" s="58">
        <f>E19+H19</f>
        <v>0</v>
      </c>
      <c r="J19" s="262" t="s">
        <v>372</v>
      </c>
      <c r="K19" s="331" t="s">
        <v>388</v>
      </c>
    </row>
    <row r="20" spans="1:12" ht="22.5" customHeight="1" x14ac:dyDescent="0.2">
      <c r="A20" s="87" t="str">
        <f>'4- Calcule buget'!A30</f>
        <v xml:space="preserve">3.6. </v>
      </c>
      <c r="B20" s="87" t="str">
        <f>'4- Calcule buget'!B30</f>
        <v>Organizarea procedurilor de achiziţie</v>
      </c>
      <c r="C20" s="58">
        <f>'4- Calcule buget'!G30</f>
        <v>0</v>
      </c>
      <c r="D20" s="58">
        <f>'4- Calcule buget'!H30</f>
        <v>0</v>
      </c>
      <c r="E20" s="58">
        <f>'4- Calcule buget'!I30</f>
        <v>0</v>
      </c>
      <c r="F20" s="58">
        <f>'4- Calcule buget'!J30</f>
        <v>0</v>
      </c>
      <c r="G20" s="58">
        <f>'4- Calcule buget'!K30</f>
        <v>0</v>
      </c>
      <c r="H20" s="58">
        <f>'4- Calcule buget'!L30</f>
        <v>0</v>
      </c>
      <c r="I20" s="58">
        <f t="shared" ref="I20" si="4">E20+H20</f>
        <v>0</v>
      </c>
      <c r="J20" s="262" t="s">
        <v>372</v>
      </c>
      <c r="K20" s="331" t="s">
        <v>392</v>
      </c>
    </row>
    <row r="21" spans="1:12" ht="22.5" x14ac:dyDescent="0.2">
      <c r="A21" s="87" t="str">
        <f>'4- Calcule buget'!A31</f>
        <v>3.7.</v>
      </c>
      <c r="B21" s="87" t="str">
        <f>'4- Calcule buget'!B31</f>
        <v>Consultanţă</v>
      </c>
      <c r="C21" s="58">
        <f>'4- Calcule buget'!G31</f>
        <v>0</v>
      </c>
      <c r="D21" s="58">
        <f>'4- Calcule buget'!H31</f>
        <v>0</v>
      </c>
      <c r="E21" s="58">
        <f>'4- Calcule buget'!I31</f>
        <v>0</v>
      </c>
      <c r="F21" s="58">
        <f>'4- Calcule buget'!J31</f>
        <v>0</v>
      </c>
      <c r="G21" s="58">
        <f>'4- Calcule buget'!K31</f>
        <v>0</v>
      </c>
      <c r="H21" s="58">
        <f>'4- Calcule buget'!L31</f>
        <v>0</v>
      </c>
      <c r="I21" s="58">
        <f t="shared" si="2"/>
        <v>0</v>
      </c>
      <c r="J21" s="262" t="s">
        <v>372</v>
      </c>
      <c r="K21" s="331" t="s">
        <v>398</v>
      </c>
    </row>
    <row r="22" spans="1:12" ht="59.25" customHeight="1" x14ac:dyDescent="0.2">
      <c r="A22" s="87" t="str">
        <f>'4- Calcule buget'!A35</f>
        <v>3.8.</v>
      </c>
      <c r="B22" s="87" t="str">
        <f>'4- Calcule buget'!B35</f>
        <v>Asistenţă tehnică</v>
      </c>
      <c r="C22" s="58">
        <f>'4- Calcule buget'!G35</f>
        <v>0</v>
      </c>
      <c r="D22" s="58">
        <f>'4- Calcule buget'!H35</f>
        <v>0</v>
      </c>
      <c r="E22" s="58">
        <f>'4- Calcule buget'!I35</f>
        <v>0</v>
      </c>
      <c r="F22" s="58">
        <f>'4- Calcule buget'!J35</f>
        <v>0</v>
      </c>
      <c r="G22" s="58">
        <f>'4- Calcule buget'!K35</f>
        <v>0</v>
      </c>
      <c r="H22" s="58">
        <f>'4- Calcule buget'!L35</f>
        <v>0</v>
      </c>
      <c r="I22" s="58">
        <f t="shared" si="2"/>
        <v>0</v>
      </c>
      <c r="J22" s="262" t="s">
        <v>372</v>
      </c>
      <c r="K22" s="331" t="s">
        <v>529</v>
      </c>
    </row>
    <row r="23" spans="1:12" s="53" customFormat="1" x14ac:dyDescent="0.2">
      <c r="A23" s="70"/>
      <c r="B23" s="71" t="s">
        <v>407</v>
      </c>
      <c r="C23" s="72">
        <f t="shared" ref="C23:I23" si="5">SUM(C15:C22)</f>
        <v>0</v>
      </c>
      <c r="D23" s="72">
        <f t="shared" si="5"/>
        <v>0</v>
      </c>
      <c r="E23" s="72">
        <f t="shared" si="5"/>
        <v>0</v>
      </c>
      <c r="F23" s="72">
        <f t="shared" si="5"/>
        <v>0</v>
      </c>
      <c r="G23" s="72">
        <f t="shared" si="5"/>
        <v>0</v>
      </c>
      <c r="H23" s="72">
        <f t="shared" si="5"/>
        <v>0</v>
      </c>
      <c r="I23" s="72">
        <f t="shared" si="5"/>
        <v>0</v>
      </c>
      <c r="J23" s="88"/>
      <c r="K23" s="333"/>
      <c r="L23" s="123" t="str">
        <f>IF(E23&gt;SUM(E31*10%),"!!! Cheltuiala depaseste 10% din valoarea cheltuielilor eligibile cap. 4","")</f>
        <v/>
      </c>
    </row>
    <row r="24" spans="1:12" x14ac:dyDescent="0.2">
      <c r="A24" s="56" t="s">
        <v>38</v>
      </c>
      <c r="B24" s="530" t="s">
        <v>39</v>
      </c>
      <c r="C24" s="531"/>
      <c r="D24" s="531"/>
      <c r="E24" s="531"/>
      <c r="F24" s="531"/>
      <c r="G24" s="531"/>
      <c r="H24" s="531"/>
      <c r="I24" s="531"/>
      <c r="J24" s="82"/>
      <c r="K24" s="329"/>
    </row>
    <row r="25" spans="1:12" ht="14.25" customHeight="1" x14ac:dyDescent="0.2">
      <c r="A25" s="87" t="str">
        <f>'4- Calcule buget'!A43</f>
        <v>4.1.</v>
      </c>
      <c r="B25" s="57" t="str">
        <f>'4- Calcule buget'!B43</f>
        <v>Construcţii şi instalaţii din care</v>
      </c>
      <c r="C25" s="58">
        <f>'4- Calcule buget'!G43</f>
        <v>0</v>
      </c>
      <c r="D25" s="58">
        <f>'4- Calcule buget'!H43</f>
        <v>0</v>
      </c>
      <c r="E25" s="58">
        <f>'4- Calcule buget'!I43</f>
        <v>0</v>
      </c>
      <c r="F25" s="58">
        <f>'4- Calcule buget'!J43</f>
        <v>0</v>
      </c>
      <c r="G25" s="58">
        <f>'4- Calcule buget'!K43</f>
        <v>0</v>
      </c>
      <c r="H25" s="58">
        <f>'4- Calcule buget'!L43</f>
        <v>0</v>
      </c>
      <c r="I25" s="58">
        <f t="shared" ref="I25:I29" si="6">E25+H25</f>
        <v>0</v>
      </c>
      <c r="J25" s="260" t="s">
        <v>358</v>
      </c>
      <c r="K25" s="331" t="s">
        <v>408</v>
      </c>
    </row>
    <row r="26" spans="1:12" ht="25.5" customHeight="1" x14ac:dyDescent="0.2">
      <c r="A26" s="87" t="s">
        <v>118</v>
      </c>
      <c r="B26" s="57" t="str">
        <f>'4- Calcule buget'!B46</f>
        <v>Montaj utilaje echipamente tehnologice şi funcţionale din care</v>
      </c>
      <c r="C26" s="58">
        <f>'4- Calcule buget'!G46</f>
        <v>0</v>
      </c>
      <c r="D26" s="58">
        <f>'4- Calcule buget'!H46</f>
        <v>0</v>
      </c>
      <c r="E26" s="58">
        <f>'4- Calcule buget'!I46</f>
        <v>0</v>
      </c>
      <c r="F26" s="58">
        <f>'4- Calcule buget'!J46</f>
        <v>0</v>
      </c>
      <c r="G26" s="58">
        <f>'4- Calcule buget'!K46</f>
        <v>0</v>
      </c>
      <c r="H26" s="58">
        <f>'4- Calcule buget'!L46</f>
        <v>0</v>
      </c>
      <c r="I26" s="58">
        <f t="shared" ref="I26" si="7">E26+H26</f>
        <v>0</v>
      </c>
      <c r="J26" s="260" t="s">
        <v>358</v>
      </c>
      <c r="K26" s="331" t="s">
        <v>409</v>
      </c>
    </row>
    <row r="27" spans="1:12" ht="24" x14ac:dyDescent="0.2">
      <c r="A27" s="87" t="s">
        <v>120</v>
      </c>
      <c r="B27" s="57" t="str">
        <f>'4- Calcule buget'!B49</f>
        <v>Utilaje, echipamente tehnologice şi funcţionale care necesită montaj din care</v>
      </c>
      <c r="C27" s="58">
        <f>'4- Calcule buget'!G49</f>
        <v>0</v>
      </c>
      <c r="D27" s="58">
        <f>'4- Calcule buget'!H49</f>
        <v>0</v>
      </c>
      <c r="E27" s="58">
        <f>'4- Calcule buget'!I49</f>
        <v>0</v>
      </c>
      <c r="F27" s="58">
        <f>'4- Calcule buget'!J49</f>
        <v>0</v>
      </c>
      <c r="G27" s="58">
        <f>'4- Calcule buget'!K49</f>
        <v>0</v>
      </c>
      <c r="H27" s="58">
        <f>'4- Calcule buget'!L49</f>
        <v>0</v>
      </c>
      <c r="I27" s="58">
        <f t="shared" ref="I27" si="8">E27+H27</f>
        <v>0</v>
      </c>
      <c r="J27" s="260" t="s">
        <v>358</v>
      </c>
      <c r="K27" s="334" t="s">
        <v>411</v>
      </c>
    </row>
    <row r="28" spans="1:12" ht="48" x14ac:dyDescent="0.2">
      <c r="A28" s="87" t="s">
        <v>412</v>
      </c>
      <c r="B28" s="57" t="str">
        <f>'4- Calcule buget'!B52</f>
        <v>Utilaje fără montaj şi echipamente de transport din care</v>
      </c>
      <c r="C28" s="58">
        <f>'4- Calcule buget'!G52</f>
        <v>0</v>
      </c>
      <c r="D28" s="58">
        <f>'4- Calcule buget'!H52</f>
        <v>0</v>
      </c>
      <c r="E28" s="58">
        <f>'4- Calcule buget'!I52</f>
        <v>0</v>
      </c>
      <c r="F28" s="58">
        <f>'4- Calcule buget'!J52</f>
        <v>0</v>
      </c>
      <c r="G28" s="58">
        <f>'4- Calcule buget'!K52</f>
        <v>0</v>
      </c>
      <c r="H28" s="58">
        <f>'4- Calcule buget'!L52</f>
        <v>0</v>
      </c>
      <c r="I28" s="58">
        <f t="shared" ref="I28" si="9">E28+H28</f>
        <v>0</v>
      </c>
      <c r="J28" s="256" t="s">
        <v>355</v>
      </c>
      <c r="K28" s="331" t="s">
        <v>413</v>
      </c>
    </row>
    <row r="29" spans="1:12" ht="48" x14ac:dyDescent="0.2">
      <c r="A29" s="87" t="str">
        <f>'4- Calcule buget'!A55</f>
        <v>4.5.</v>
      </c>
      <c r="B29" s="57" t="str">
        <f>'4- Calcule buget'!B55</f>
        <v>Dotări din care</v>
      </c>
      <c r="C29" s="58">
        <f>'4- Calcule buget'!G55</f>
        <v>0</v>
      </c>
      <c r="D29" s="58">
        <f>'4- Calcule buget'!H55</f>
        <v>0</v>
      </c>
      <c r="E29" s="58">
        <f>'4- Calcule buget'!I55</f>
        <v>0</v>
      </c>
      <c r="F29" s="58">
        <f>'4- Calcule buget'!J55</f>
        <v>0</v>
      </c>
      <c r="G29" s="58">
        <f>'4- Calcule buget'!K55</f>
        <v>0</v>
      </c>
      <c r="H29" s="58">
        <f>'4- Calcule buget'!L55</f>
        <v>0</v>
      </c>
      <c r="I29" s="58">
        <f t="shared" si="6"/>
        <v>0</v>
      </c>
      <c r="J29" s="256" t="s">
        <v>355</v>
      </c>
      <c r="K29" s="335" t="s">
        <v>418</v>
      </c>
    </row>
    <row r="30" spans="1:12" ht="46.5" customHeight="1" x14ac:dyDescent="0.2">
      <c r="A30" s="87" t="str">
        <f>'4- Calcule buget'!A58</f>
        <v>4.6.</v>
      </c>
      <c r="B30" s="57" t="str">
        <f>'4- Calcule buget'!B58</f>
        <v>Active necorporale din care</v>
      </c>
      <c r="C30" s="58">
        <f>'4- Calcule buget'!G58</f>
        <v>0</v>
      </c>
      <c r="D30" s="58">
        <f>'4- Calcule buget'!H58</f>
        <v>0</v>
      </c>
      <c r="E30" s="58">
        <f>'4- Calcule buget'!I58</f>
        <v>0</v>
      </c>
      <c r="F30" s="58">
        <f>'4- Calcule buget'!J58</f>
        <v>0</v>
      </c>
      <c r="G30" s="58">
        <f>'4- Calcule buget'!K58</f>
        <v>0</v>
      </c>
      <c r="H30" s="58">
        <f>'4- Calcule buget'!L58</f>
        <v>0</v>
      </c>
      <c r="I30" s="58">
        <f t="shared" ref="I30:I33" si="10">E30+H30</f>
        <v>0</v>
      </c>
      <c r="J30" s="255" t="s">
        <v>423</v>
      </c>
      <c r="K30" s="331" t="s">
        <v>424</v>
      </c>
    </row>
    <row r="31" spans="1:12" s="53" customFormat="1" x14ac:dyDescent="0.2">
      <c r="A31" s="70"/>
      <c r="B31" s="71" t="s">
        <v>16</v>
      </c>
      <c r="C31" s="72">
        <f>SUM(C25:C30)</f>
        <v>0</v>
      </c>
      <c r="D31" s="72">
        <f t="shared" ref="D31:I31" si="11">SUM(D25:D30)</f>
        <v>0</v>
      </c>
      <c r="E31" s="72">
        <f t="shared" si="11"/>
        <v>0</v>
      </c>
      <c r="F31" s="72">
        <f t="shared" si="11"/>
        <v>0</v>
      </c>
      <c r="G31" s="72">
        <f t="shared" si="11"/>
        <v>0</v>
      </c>
      <c r="H31" s="72">
        <f t="shared" si="11"/>
        <v>0</v>
      </c>
      <c r="I31" s="72">
        <f t="shared" si="11"/>
        <v>0</v>
      </c>
      <c r="J31" s="88"/>
      <c r="K31" s="333"/>
    </row>
    <row r="32" spans="1:12" s="53" customFormat="1" x14ac:dyDescent="0.2">
      <c r="A32" s="70"/>
      <c r="B32" s="418" t="s">
        <v>499</v>
      </c>
      <c r="C32" s="419">
        <f t="shared" ref="C32:H32" si="12">C29+C26+C23+C20+C16+C13</f>
        <v>0</v>
      </c>
      <c r="D32" s="419">
        <f t="shared" si="12"/>
        <v>0</v>
      </c>
      <c r="E32" s="419">
        <f t="shared" si="12"/>
        <v>0</v>
      </c>
      <c r="F32" s="419">
        <f t="shared" si="12"/>
        <v>0</v>
      </c>
      <c r="G32" s="419">
        <f t="shared" si="12"/>
        <v>0</v>
      </c>
      <c r="H32" s="419">
        <f t="shared" si="12"/>
        <v>0</v>
      </c>
      <c r="I32" s="420">
        <f>E32+H32</f>
        <v>0</v>
      </c>
      <c r="J32" s="88"/>
      <c r="K32" s="333"/>
    </row>
    <row r="33" spans="1:12" s="53" customFormat="1" x14ac:dyDescent="0.2">
      <c r="A33" s="70"/>
      <c r="B33" s="383" t="s">
        <v>479</v>
      </c>
      <c r="C33" s="382">
        <f>'4- Calcule buget'!G63</f>
        <v>0</v>
      </c>
      <c r="D33" s="382">
        <f>'4- Calcule buget'!H63</f>
        <v>0</v>
      </c>
      <c r="E33" s="382">
        <f>'4- Calcule buget'!I63</f>
        <v>0</v>
      </c>
      <c r="F33" s="382">
        <f>'4- Calcule buget'!J63</f>
        <v>0</v>
      </c>
      <c r="G33" s="382">
        <f>'4- Calcule buget'!K63</f>
        <v>0</v>
      </c>
      <c r="H33" s="382">
        <f>'4- Calcule buget'!L63</f>
        <v>0</v>
      </c>
      <c r="I33" s="382">
        <f t="shared" si="10"/>
        <v>0</v>
      </c>
      <c r="J33" s="88"/>
      <c r="K33" s="333"/>
      <c r="L33" s="123" t="str">
        <f>IF(E33&gt;SUM(C58*15%),"!!! Cheltuiala depaseste 15% din valoarea totala eligibila a proiectului","")</f>
        <v/>
      </c>
    </row>
    <row r="34" spans="1:12" x14ac:dyDescent="0.2">
      <c r="A34" s="56" t="s">
        <v>40</v>
      </c>
      <c r="B34" s="530" t="s">
        <v>41</v>
      </c>
      <c r="C34" s="531"/>
      <c r="D34" s="531"/>
      <c r="E34" s="531"/>
      <c r="F34" s="531"/>
      <c r="G34" s="531"/>
      <c r="H34" s="531"/>
      <c r="I34" s="531"/>
      <c r="J34" s="82"/>
      <c r="K34" s="329"/>
    </row>
    <row r="35" spans="1:12" ht="45" x14ac:dyDescent="0.2">
      <c r="A35" s="87" t="str">
        <f>'4- Calcule buget'!A65</f>
        <v>5.1.</v>
      </c>
      <c r="B35" s="57" t="str">
        <f>'4- Calcule buget'!B65</f>
        <v>Organizare de şantier</v>
      </c>
      <c r="C35" s="58">
        <f>'4- Calcule buget'!G65</f>
        <v>0</v>
      </c>
      <c r="D35" s="58">
        <f>'4- Calcule buget'!H65</f>
        <v>0</v>
      </c>
      <c r="E35" s="58">
        <f>'4- Calcule buget'!I65</f>
        <v>0</v>
      </c>
      <c r="F35" s="58">
        <f>'4- Calcule buget'!J65</f>
        <v>0</v>
      </c>
      <c r="G35" s="58">
        <f>'4- Calcule buget'!K65</f>
        <v>0</v>
      </c>
      <c r="H35" s="58">
        <f>'4- Calcule buget'!L65</f>
        <v>0</v>
      </c>
      <c r="I35" s="58">
        <f t="shared" ref="I35" si="13">E35+H35</f>
        <v>0</v>
      </c>
      <c r="J35" s="260" t="s">
        <v>358</v>
      </c>
      <c r="K35" s="331" t="s">
        <v>429</v>
      </c>
    </row>
    <row r="36" spans="1:12" ht="135" x14ac:dyDescent="0.2">
      <c r="A36" s="87" t="str">
        <f>'4- Calcule buget'!A68</f>
        <v>5.2.</v>
      </c>
      <c r="B36" s="57" t="str">
        <f>'4- Calcule buget'!B68</f>
        <v>Comisioane, cote, taxe, costul creditului</v>
      </c>
      <c r="C36" s="58">
        <f>'4- Calcule buget'!G68</f>
        <v>0</v>
      </c>
      <c r="D36" s="58">
        <f>'4- Calcule buget'!H68</f>
        <v>0</v>
      </c>
      <c r="E36" s="58">
        <f>'4- Calcule buget'!I68</f>
        <v>0</v>
      </c>
      <c r="F36" s="58">
        <f>'4- Calcule buget'!J68</f>
        <v>0</v>
      </c>
      <c r="G36" s="58">
        <f>'4- Calcule buget'!K68</f>
        <v>0</v>
      </c>
      <c r="H36" s="58">
        <f>'4- Calcule buget'!L68</f>
        <v>0</v>
      </c>
      <c r="I36" s="58">
        <f t="shared" ref="I36" si="14">E36+H36</f>
        <v>0</v>
      </c>
      <c r="J36" s="325" t="s">
        <v>439</v>
      </c>
      <c r="K36" s="331" t="s">
        <v>455</v>
      </c>
    </row>
    <row r="37" spans="1:12" ht="24.75" customHeight="1" x14ac:dyDescent="0.2">
      <c r="A37" s="87" t="str">
        <f>'4- Calcule buget'!A74</f>
        <v>5.3.</v>
      </c>
      <c r="B37" s="57" t="str">
        <f>'4- Calcule buget'!B74</f>
        <v>Cheltuieli diverse şi neprevăzute</v>
      </c>
      <c r="C37" s="58">
        <f>'4- Calcule buget'!G74</f>
        <v>0</v>
      </c>
      <c r="D37" s="58">
        <f>'4- Calcule buget'!H74</f>
        <v>0</v>
      </c>
      <c r="E37" s="58">
        <f>'4- Calcule buget'!I74</f>
        <v>0</v>
      </c>
      <c r="F37" s="58">
        <f>'4- Calcule buget'!J74</f>
        <v>0</v>
      </c>
      <c r="G37" s="58">
        <f>'4- Calcule buget'!K74</f>
        <v>0</v>
      </c>
      <c r="H37" s="58">
        <f>'4- Calcule buget'!L74</f>
        <v>0</v>
      </c>
      <c r="I37" s="58">
        <f>E37+H37</f>
        <v>0</v>
      </c>
      <c r="J37" s="325" t="s">
        <v>358</v>
      </c>
      <c r="K37" s="331" t="s">
        <v>442</v>
      </c>
      <c r="L37" s="123" t="str">
        <f>IF(E37&gt;SUM((E31+E7+E8+E9+E13)*10%),"!!! Cheltuiala depaseste 10% din valoarea cheltuielilor eligibile capitolele 1, 2 și 4 ","")</f>
        <v/>
      </c>
    </row>
    <row r="38" spans="1:12" ht="22.5" x14ac:dyDescent="0.2">
      <c r="A38" s="87" t="str">
        <f>'4- Calcule buget'!A75</f>
        <v>5.4.</v>
      </c>
      <c r="B38" s="57" t="str">
        <f>'4- Calcule buget'!B75</f>
        <v>Cheltuieli pentru informare şi publicitate</v>
      </c>
      <c r="C38" s="58">
        <f>'4- Calcule buget'!G75</f>
        <v>0</v>
      </c>
      <c r="D38" s="58">
        <f>'4- Calcule buget'!H75</f>
        <v>0</v>
      </c>
      <c r="E38" s="58">
        <f>'4- Calcule buget'!I75</f>
        <v>0</v>
      </c>
      <c r="F38" s="58">
        <f>'4- Calcule buget'!J75</f>
        <v>0</v>
      </c>
      <c r="G38" s="58">
        <f>'4- Calcule buget'!K75</f>
        <v>0</v>
      </c>
      <c r="H38" s="58">
        <f>'4- Calcule buget'!L75</f>
        <v>0</v>
      </c>
      <c r="I38" s="58">
        <f>E38+H38</f>
        <v>0</v>
      </c>
      <c r="J38" s="257" t="s">
        <v>372</v>
      </c>
      <c r="K38" s="327" t="s">
        <v>447</v>
      </c>
      <c r="L38" s="384" t="str">
        <f>IF(E38&gt;115000,"!!! Cheltuiala depaseste 115000 lei","")</f>
        <v/>
      </c>
    </row>
    <row r="39" spans="1:12" s="53" customFormat="1" x14ac:dyDescent="0.2">
      <c r="A39" s="70"/>
      <c r="B39" s="71" t="s">
        <v>32</v>
      </c>
      <c r="C39" s="72">
        <f>SUM(C35:C37)</f>
        <v>0</v>
      </c>
      <c r="D39" s="72">
        <f>SUM(D35:D37)</f>
        <v>0</v>
      </c>
      <c r="E39" s="72">
        <f>C39+D39</f>
        <v>0</v>
      </c>
      <c r="F39" s="72">
        <f>SUM(F35:F37)</f>
        <v>0</v>
      </c>
      <c r="G39" s="72">
        <f>SUM(G35:G37)</f>
        <v>0</v>
      </c>
      <c r="H39" s="72">
        <f>F39+G39</f>
        <v>0</v>
      </c>
      <c r="I39" s="72">
        <f>E39+H39</f>
        <v>0</v>
      </c>
      <c r="J39" s="88"/>
      <c r="K39" s="333"/>
    </row>
    <row r="40" spans="1:12" x14ac:dyDescent="0.2">
      <c r="A40" s="56" t="s">
        <v>42</v>
      </c>
      <c r="B40" s="530" t="str">
        <f>'4- Calcule buget'!B80</f>
        <v xml:space="preserve">Pregătirea personalului de exploatare     </v>
      </c>
      <c r="C40" s="531"/>
      <c r="D40" s="531"/>
      <c r="E40" s="531"/>
      <c r="F40" s="531"/>
      <c r="G40" s="531"/>
      <c r="H40" s="531"/>
      <c r="I40" s="531"/>
      <c r="J40" s="82"/>
      <c r="K40" s="329"/>
    </row>
    <row r="41" spans="1:12" x14ac:dyDescent="0.2">
      <c r="A41" s="59" t="s">
        <v>167</v>
      </c>
      <c r="B41" s="57" t="str">
        <f>'4- Calcule buget'!B81</f>
        <v xml:space="preserve">Probe tehnologice şi teste                </v>
      </c>
      <c r="C41" s="58">
        <f>'4- Calcule buget'!G81</f>
        <v>0</v>
      </c>
      <c r="D41" s="58">
        <f>'4- Calcule buget'!H81</f>
        <v>0</v>
      </c>
      <c r="E41" s="58">
        <f>'4- Calcule buget'!I81</f>
        <v>0</v>
      </c>
      <c r="F41" s="58">
        <f>'4- Calcule buget'!J81</f>
        <v>0</v>
      </c>
      <c r="G41" s="58">
        <f>'4- Calcule buget'!K81</f>
        <v>0</v>
      </c>
      <c r="H41" s="58">
        <f>'4- Calcule buget'!L81</f>
        <v>0</v>
      </c>
      <c r="I41" s="58">
        <f t="shared" ref="I41" si="15">E41+H41</f>
        <v>0</v>
      </c>
      <c r="J41" s="82"/>
      <c r="K41" s="329"/>
    </row>
    <row r="42" spans="1:12" s="53" customFormat="1" x14ac:dyDescent="0.2">
      <c r="A42" s="73"/>
      <c r="B42" s="71" t="s">
        <v>33</v>
      </c>
      <c r="C42" s="72">
        <f t="shared" ref="C42:I42" si="16">SUM(C41:C41)</f>
        <v>0</v>
      </c>
      <c r="D42" s="72">
        <f t="shared" si="16"/>
        <v>0</v>
      </c>
      <c r="E42" s="72">
        <f t="shared" si="16"/>
        <v>0</v>
      </c>
      <c r="F42" s="72">
        <f t="shared" si="16"/>
        <v>0</v>
      </c>
      <c r="G42" s="72">
        <f t="shared" si="16"/>
        <v>0</v>
      </c>
      <c r="H42" s="72">
        <f t="shared" si="16"/>
        <v>0</v>
      </c>
      <c r="I42" s="72">
        <f t="shared" si="16"/>
        <v>0</v>
      </c>
      <c r="J42" s="88"/>
      <c r="K42" s="333"/>
    </row>
    <row r="43" spans="1:12" s="53" customFormat="1" x14ac:dyDescent="0.2">
      <c r="A43" s="62" t="s">
        <v>469</v>
      </c>
      <c r="B43" s="542" t="s">
        <v>532</v>
      </c>
      <c r="C43" s="543"/>
      <c r="D43" s="543"/>
      <c r="E43" s="543"/>
      <c r="F43" s="543"/>
      <c r="G43" s="543"/>
      <c r="H43" s="543"/>
      <c r="I43" s="544"/>
      <c r="J43" s="88"/>
      <c r="K43" s="333"/>
    </row>
    <row r="44" spans="1:12" s="53" customFormat="1" ht="32.25" customHeight="1" x14ac:dyDescent="0.2">
      <c r="A44" s="59" t="s">
        <v>456</v>
      </c>
      <c r="B44" s="57" t="str">
        <f>'4- Calcule buget'!B84</f>
        <v xml:space="preserve">Cheltuieli aferente marjei de buget </v>
      </c>
      <c r="C44" s="58">
        <f>'4- Calcule buget'!G84</f>
        <v>0</v>
      </c>
      <c r="D44" s="58">
        <f>'4- Calcule buget'!H84</f>
        <v>0</v>
      </c>
      <c r="E44" s="58">
        <f>'4- Calcule buget'!I84</f>
        <v>0</v>
      </c>
      <c r="F44" s="58">
        <f>'4- Calcule buget'!J84</f>
        <v>0</v>
      </c>
      <c r="G44" s="58">
        <f>'4- Calcule buget'!K84</f>
        <v>0</v>
      </c>
      <c r="H44" s="58">
        <f>'4- Calcule buget'!L84</f>
        <v>0</v>
      </c>
      <c r="I44" s="58">
        <f>E44+H44</f>
        <v>0</v>
      </c>
      <c r="J44" s="451" t="str">
        <f>'6- Detaliere Buget'!$B$32</f>
        <v>Marja de buget</v>
      </c>
      <c r="K44" s="331" t="str">
        <f>'6- Detaliere Buget'!$C$32</f>
        <v xml:space="preserve">7.1 Cheltuieli aferente marjei de buget </v>
      </c>
      <c r="L44" s="123" t="str">
        <f>IF((E44&gt;E53*10%),"!!! Cheltuiala depaseste 10% din valoarea cheltuielilor eligibile fara capitolul 7","")</f>
        <v/>
      </c>
    </row>
    <row r="45" spans="1:12" s="53" customFormat="1" ht="33.75" customHeight="1" x14ac:dyDescent="0.2">
      <c r="A45" s="59" t="s">
        <v>457</v>
      </c>
      <c r="B45" s="57" t="str">
        <f>'4- Calcule buget'!B85</f>
        <v>Cheltuieli pentru constiuirea rezervei de implementare pentru ajustarea de preț</v>
      </c>
      <c r="C45" s="58">
        <f>'4- Calcule buget'!G85</f>
        <v>0</v>
      </c>
      <c r="D45" s="58">
        <f>'4- Calcule buget'!H85</f>
        <v>0</v>
      </c>
      <c r="E45" s="58">
        <f>'4- Calcule buget'!I85</f>
        <v>0</v>
      </c>
      <c r="F45" s="58">
        <f>'4- Calcule buget'!J85</f>
        <v>0</v>
      </c>
      <c r="G45" s="58">
        <f>'4- Calcule buget'!K85</f>
        <v>0</v>
      </c>
      <c r="H45" s="58">
        <f>'4- Calcule buget'!L85</f>
        <v>0</v>
      </c>
      <c r="I45" s="58">
        <f>E45+H45</f>
        <v>0</v>
      </c>
      <c r="J45" s="451" t="str">
        <f>'6- Detaliere Buget'!$B$33</f>
        <v xml:space="preserve">Rezerva de implementare </v>
      </c>
      <c r="K45" s="331" t="str">
        <f>'6- Detaliere Buget'!$C$33</f>
        <v>7.2 Cheltuieli pentru constiuirea rezervei de implementare pentru ajustarea de preț</v>
      </c>
      <c r="L45" s="123" t="str">
        <f>IF((E45&gt;E53*15%),"!!! Cheltuiala depaseste 15% din valoarea cheltuielilor eligibile fara capitolul 7","")</f>
        <v/>
      </c>
    </row>
    <row r="46" spans="1:12" s="53" customFormat="1" x14ac:dyDescent="0.2">
      <c r="A46" s="73"/>
      <c r="B46" s="71" t="s">
        <v>471</v>
      </c>
      <c r="C46" s="72">
        <f t="shared" ref="C46:I46" si="17">SUM(C44:C45)</f>
        <v>0</v>
      </c>
      <c r="D46" s="72">
        <f t="shared" si="17"/>
        <v>0</v>
      </c>
      <c r="E46" s="72">
        <f t="shared" si="17"/>
        <v>0</v>
      </c>
      <c r="F46" s="72">
        <f t="shared" si="17"/>
        <v>0</v>
      </c>
      <c r="G46" s="72">
        <f t="shared" si="17"/>
        <v>0</v>
      </c>
      <c r="H46" s="72">
        <f t="shared" si="17"/>
        <v>0</v>
      </c>
      <c r="I46" s="72">
        <f t="shared" si="17"/>
        <v>0</v>
      </c>
      <c r="J46" s="88"/>
      <c r="K46" s="333"/>
      <c r="L46" s="453"/>
    </row>
    <row r="47" spans="1:12" s="63" customFormat="1" ht="24" x14ac:dyDescent="0.2">
      <c r="A47" s="62" t="s">
        <v>523</v>
      </c>
      <c r="B47" s="372" t="s">
        <v>470</v>
      </c>
      <c r="C47" s="362"/>
      <c r="D47" s="362"/>
      <c r="E47" s="362"/>
      <c r="F47" s="362"/>
      <c r="G47" s="362"/>
      <c r="H47" s="362"/>
      <c r="I47" s="362"/>
      <c r="J47" s="89"/>
      <c r="K47" s="336"/>
    </row>
    <row r="48" spans="1:12" ht="24.75" customHeight="1" x14ac:dyDescent="0.2">
      <c r="A48" s="59" t="s">
        <v>520</v>
      </c>
      <c r="B48" s="57" t="str">
        <f>'4- Calcule buget'!B90</f>
        <v>Cheltuieli de consultanță și expertiză în elaborarea P.M.U.D</v>
      </c>
      <c r="C48" s="58">
        <f>'4- Calcule buget'!G90</f>
        <v>0</v>
      </c>
      <c r="D48" s="58">
        <f>'4- Calcule buget'!H90</f>
        <v>0</v>
      </c>
      <c r="E48" s="58">
        <f>'4- Calcule buget'!I90</f>
        <v>0</v>
      </c>
      <c r="F48" s="58">
        <f>'4- Calcule buget'!J90</f>
        <v>0</v>
      </c>
      <c r="G48" s="58">
        <f>'4- Calcule buget'!K90</f>
        <v>0</v>
      </c>
      <c r="H48" s="58">
        <f>'4- Calcule buget'!L90</f>
        <v>0</v>
      </c>
      <c r="I48" s="58">
        <f>E48+H48</f>
        <v>0</v>
      </c>
      <c r="J48" s="325" t="s">
        <v>372</v>
      </c>
      <c r="K48" s="422" t="s">
        <v>511</v>
      </c>
    </row>
    <row r="49" spans="1:15" ht="48" x14ac:dyDescent="0.2">
      <c r="A49" s="59" t="s">
        <v>521</v>
      </c>
      <c r="B49" s="57" t="str">
        <f>'4- Calcule buget'!B91</f>
        <v>Cheltuieli de consultanță și expertiză pentru delegarea gestiunii  serviciului de transport public de călători , conform prevederilor Regulamentului (CE) nr. 1370/2007</v>
      </c>
      <c r="C49" s="58">
        <f>'4- Calcule buget'!G91</f>
        <v>0</v>
      </c>
      <c r="D49" s="58">
        <f>'4- Calcule buget'!H91</f>
        <v>0</v>
      </c>
      <c r="E49" s="58">
        <f>'4- Calcule buget'!I91</f>
        <v>0</v>
      </c>
      <c r="F49" s="58">
        <f>'4- Calcule buget'!J91</f>
        <v>0</v>
      </c>
      <c r="G49" s="58">
        <f>'4- Calcule buget'!K91</f>
        <v>0</v>
      </c>
      <c r="H49" s="58">
        <f>'4- Calcule buget'!L91</f>
        <v>0</v>
      </c>
      <c r="I49" s="58">
        <f>E49+H49</f>
        <v>0</v>
      </c>
      <c r="J49" s="325" t="s">
        <v>372</v>
      </c>
      <c r="K49" s="422" t="s">
        <v>512</v>
      </c>
    </row>
    <row r="50" spans="1:15" s="53" customFormat="1" x14ac:dyDescent="0.2">
      <c r="A50" s="70"/>
      <c r="B50" s="71" t="s">
        <v>524</v>
      </c>
      <c r="C50" s="72">
        <f t="shared" ref="C50:I50" si="18">SUM(C48:C49)</f>
        <v>0</v>
      </c>
      <c r="D50" s="72">
        <f t="shared" si="18"/>
        <v>0</v>
      </c>
      <c r="E50" s="72">
        <f t="shared" si="18"/>
        <v>0</v>
      </c>
      <c r="F50" s="72">
        <f t="shared" si="18"/>
        <v>0</v>
      </c>
      <c r="G50" s="72">
        <f t="shared" si="18"/>
        <v>0</v>
      </c>
      <c r="H50" s="72">
        <f t="shared" si="18"/>
        <v>0</v>
      </c>
      <c r="I50" s="72">
        <f t="shared" si="18"/>
        <v>0</v>
      </c>
      <c r="J50" s="90"/>
      <c r="K50" s="337"/>
      <c r="L50" s="79"/>
    </row>
    <row r="51" spans="1:15" s="53" customFormat="1" x14ac:dyDescent="0.2">
      <c r="A51" s="59"/>
      <c r="B51" s="60"/>
      <c r="C51" s="61"/>
      <c r="D51" s="61"/>
      <c r="E51" s="61"/>
      <c r="F51" s="61"/>
      <c r="G51" s="61"/>
      <c r="H51" s="61"/>
      <c r="I51" s="61"/>
      <c r="J51" s="90"/>
      <c r="K51" s="337"/>
      <c r="L51" s="79"/>
    </row>
    <row r="52" spans="1:15" s="53" customFormat="1" x14ac:dyDescent="0.2">
      <c r="A52" s="74"/>
      <c r="B52" s="75" t="s">
        <v>18</v>
      </c>
      <c r="C52" s="76">
        <f t="shared" ref="C52:I52" si="19">C50+C42+C39+C31+C23+C10+C13+C46</f>
        <v>0</v>
      </c>
      <c r="D52" s="76">
        <f t="shared" si="19"/>
        <v>0</v>
      </c>
      <c r="E52" s="76">
        <f t="shared" si="19"/>
        <v>0</v>
      </c>
      <c r="F52" s="76">
        <f t="shared" si="19"/>
        <v>0</v>
      </c>
      <c r="G52" s="76">
        <f t="shared" si="19"/>
        <v>0</v>
      </c>
      <c r="H52" s="76">
        <f t="shared" si="19"/>
        <v>0</v>
      </c>
      <c r="I52" s="76">
        <f t="shared" si="19"/>
        <v>0</v>
      </c>
      <c r="J52" s="90"/>
      <c r="K52" s="337"/>
      <c r="L52" s="79"/>
    </row>
    <row r="53" spans="1:15" x14ac:dyDescent="0.2">
      <c r="A53" s="64"/>
      <c r="E53" s="601">
        <f>E52-E46</f>
        <v>0</v>
      </c>
      <c r="J53" s="77"/>
      <c r="K53" s="338"/>
      <c r="L53" s="77"/>
    </row>
    <row r="54" spans="1:15" x14ac:dyDescent="0.2">
      <c r="B54" s="68"/>
      <c r="D54" s="196"/>
      <c r="E54" s="196"/>
      <c r="F54" s="196"/>
      <c r="G54" s="196"/>
      <c r="H54" s="196"/>
      <c r="I54" s="196"/>
      <c r="J54" s="78"/>
      <c r="K54" s="338"/>
      <c r="L54" s="78"/>
      <c r="M54" s="198"/>
    </row>
    <row r="55" spans="1:15" x14ac:dyDescent="0.2">
      <c r="A55" s="45" t="s">
        <v>48</v>
      </c>
      <c r="B55" s="46" t="s">
        <v>19</v>
      </c>
      <c r="C55" s="250" t="s">
        <v>45</v>
      </c>
      <c r="D55" s="228">
        <f>C58/'1-Date proiect'!B15</f>
        <v>0</v>
      </c>
      <c r="E55" s="228" t="s">
        <v>337</v>
      </c>
      <c r="F55" s="228">
        <v>500000</v>
      </c>
      <c r="G55" s="228">
        <v>50000000</v>
      </c>
      <c r="H55" s="196"/>
      <c r="I55" s="196"/>
      <c r="J55" s="78"/>
      <c r="K55" s="338"/>
      <c r="L55" s="78"/>
      <c r="M55" s="198"/>
    </row>
    <row r="56" spans="1:15" x14ac:dyDescent="0.2">
      <c r="A56" s="47" t="s">
        <v>20</v>
      </c>
      <c r="B56" s="45" t="s">
        <v>21</v>
      </c>
      <c r="C56" s="48">
        <f>I52</f>
        <v>0</v>
      </c>
      <c r="D56" s="192"/>
      <c r="E56" s="193"/>
      <c r="F56" s="193"/>
      <c r="G56" s="193"/>
      <c r="H56" s="193"/>
      <c r="I56" s="193"/>
      <c r="J56" s="194"/>
      <c r="K56" s="338"/>
      <c r="L56" s="195"/>
      <c r="M56" s="198"/>
    </row>
    <row r="57" spans="1:15" ht="12.75" x14ac:dyDescent="0.2">
      <c r="A57" s="47" t="s">
        <v>54</v>
      </c>
      <c r="B57" s="47" t="s">
        <v>63</v>
      </c>
      <c r="C57" s="49">
        <f>H52</f>
        <v>0</v>
      </c>
      <c r="D57" s="540"/>
      <c r="E57" s="541"/>
      <c r="F57" s="541"/>
      <c r="G57" s="541"/>
      <c r="H57" s="541"/>
      <c r="I57" s="196"/>
      <c r="J57" s="78"/>
      <c r="K57" s="338"/>
      <c r="L57" s="78"/>
      <c r="M57" s="198"/>
    </row>
    <row r="58" spans="1:15" ht="12.75" x14ac:dyDescent="0.2">
      <c r="A58" s="47" t="s">
        <v>55</v>
      </c>
      <c r="B58" s="47" t="s">
        <v>22</v>
      </c>
      <c r="C58" s="49">
        <f>C56-C57</f>
        <v>0</v>
      </c>
      <c r="D58" s="540" t="str">
        <f>IF(D55&lt;F55,"!!! Valoarea minima eligibila este mai mica decat 250.000 euro","")</f>
        <v>!!! Valoarea minima eligibila este mai mica decat 250.000 euro</v>
      </c>
      <c r="E58" s="541"/>
      <c r="F58" s="541"/>
      <c r="G58" s="541"/>
      <c r="H58" s="541"/>
      <c r="I58" s="197"/>
      <c r="J58" s="78"/>
      <c r="K58" s="338"/>
      <c r="L58" s="78"/>
      <c r="M58" s="198"/>
    </row>
    <row r="59" spans="1:15" ht="12.75" x14ac:dyDescent="0.2">
      <c r="A59" s="47" t="s">
        <v>23</v>
      </c>
      <c r="B59" s="45" t="s">
        <v>24</v>
      </c>
      <c r="C59" s="48">
        <f>SUM(C60:C61)</f>
        <v>0</v>
      </c>
      <c r="D59" s="540" t="str">
        <f>IF(D55&gt;G55,"!!! Valoarea maxima eligibila este mai mare decat 50.000.000 euro","")</f>
        <v/>
      </c>
      <c r="E59" s="541"/>
      <c r="F59" s="541"/>
      <c r="G59" s="541"/>
      <c r="H59" s="541"/>
      <c r="I59" s="196"/>
      <c r="J59" s="78"/>
      <c r="K59" s="338"/>
      <c r="L59" s="78"/>
      <c r="M59" s="198"/>
    </row>
    <row r="60" spans="1:15" ht="12.75" x14ac:dyDescent="0.2">
      <c r="A60" s="47" t="s">
        <v>56</v>
      </c>
      <c r="B60" s="47" t="s">
        <v>25</v>
      </c>
      <c r="C60" s="50"/>
      <c r="D60" s="538" t="str">
        <f>IF(C60&lt;C58*2%,"!!! Contribuția la cheltuielile eligibile nu este de minimum 2%","")</f>
        <v/>
      </c>
      <c r="E60" s="539"/>
      <c r="F60" s="539"/>
      <c r="G60" s="539"/>
      <c r="H60" s="539"/>
      <c r="I60" s="539"/>
      <c r="J60" s="193"/>
      <c r="K60" s="339"/>
      <c r="L60" s="78"/>
      <c r="M60" s="198"/>
      <c r="O60" s="92"/>
    </row>
    <row r="61" spans="1:15" ht="24" x14ac:dyDescent="0.2">
      <c r="A61" s="47" t="s">
        <v>57</v>
      </c>
      <c r="B61" s="47" t="s">
        <v>62</v>
      </c>
      <c r="C61" s="49">
        <f>H52</f>
        <v>0</v>
      </c>
      <c r="D61" s="196"/>
      <c r="E61" s="196"/>
      <c r="F61" s="196"/>
      <c r="G61" s="196"/>
      <c r="H61" s="196"/>
      <c r="I61" s="196"/>
      <c r="J61" s="78"/>
      <c r="K61" s="338"/>
      <c r="L61" s="78"/>
      <c r="M61" s="198"/>
      <c r="O61" s="92"/>
    </row>
    <row r="62" spans="1:15" ht="24" x14ac:dyDescent="0.2">
      <c r="A62" s="47" t="s">
        <v>17</v>
      </c>
      <c r="B62" s="45" t="s">
        <v>26</v>
      </c>
      <c r="C62" s="48">
        <f>C56-C59</f>
        <v>0</v>
      </c>
      <c r="D62" s="196"/>
      <c r="E62" s="196"/>
      <c r="F62" s="196"/>
      <c r="G62" s="196"/>
      <c r="H62" s="196"/>
      <c r="I62" s="196"/>
      <c r="J62" s="194"/>
      <c r="K62" s="338"/>
      <c r="L62" s="78"/>
      <c r="M62" s="198"/>
    </row>
    <row r="63" spans="1:15" x14ac:dyDescent="0.2">
      <c r="D63" s="196"/>
      <c r="E63" s="196"/>
      <c r="F63" s="196"/>
      <c r="G63" s="196"/>
      <c r="H63" s="196"/>
      <c r="I63" s="196"/>
      <c r="J63" s="198"/>
      <c r="K63" s="340"/>
      <c r="L63" s="198"/>
      <c r="M63" s="198"/>
    </row>
    <row r="64" spans="1:15" x14ac:dyDescent="0.2">
      <c r="D64" s="196"/>
      <c r="E64" s="196"/>
      <c r="F64" s="196"/>
      <c r="G64" s="196"/>
      <c r="H64" s="196"/>
      <c r="I64" s="196"/>
      <c r="J64" s="198"/>
      <c r="K64" s="340"/>
      <c r="L64" s="198"/>
      <c r="M64" s="198"/>
    </row>
    <row r="65" spans="4:13" x14ac:dyDescent="0.2">
      <c r="D65" s="196"/>
      <c r="E65" s="196"/>
      <c r="F65" s="196"/>
      <c r="G65" s="196"/>
      <c r="H65" s="196"/>
      <c r="I65" s="196"/>
      <c r="J65" s="198"/>
      <c r="K65" s="340"/>
      <c r="L65" s="198"/>
      <c r="M65" s="198"/>
    </row>
  </sheetData>
  <sheetProtection formatColumns="0"/>
  <mergeCells count="19">
    <mergeCell ref="D60:I60"/>
    <mergeCell ref="D58:H58"/>
    <mergeCell ref="D59:H59"/>
    <mergeCell ref="B14:I14"/>
    <mergeCell ref="B24:I24"/>
    <mergeCell ref="B34:I34"/>
    <mergeCell ref="B40:I40"/>
    <mergeCell ref="D57:H57"/>
    <mergeCell ref="B43:I43"/>
    <mergeCell ref="A1:I1"/>
    <mergeCell ref="C3:D3"/>
    <mergeCell ref="F3:G3"/>
    <mergeCell ref="B5:I5"/>
    <mergeCell ref="B11:I11"/>
    <mergeCell ref="E3:E4"/>
    <mergeCell ref="H3:H4"/>
    <mergeCell ref="I3:I4"/>
    <mergeCell ref="B3:B4"/>
    <mergeCell ref="A3:A4"/>
  </mergeCells>
  <phoneticPr fontId="29"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000"/>
  <sheetViews>
    <sheetView zoomScale="90" zoomScaleNormal="90" workbookViewId="0">
      <selection activeCell="G32" sqref="G32"/>
    </sheetView>
  </sheetViews>
  <sheetFormatPr defaultColWidth="10.28515625" defaultRowHeight="12" x14ac:dyDescent="0.2"/>
  <cols>
    <col min="1" max="1" width="67.85546875" style="169" customWidth="1"/>
    <col min="2" max="2" width="12.5703125" style="254" customWidth="1"/>
    <col min="3" max="3" width="29.28515625" style="345" customWidth="1"/>
    <col min="4" max="4" width="64.5703125" style="173" customWidth="1"/>
    <col min="5" max="5" width="10.28515625" style="173"/>
    <col min="6" max="6" width="10.28515625" style="173" bestFit="1" customWidth="1"/>
    <col min="7" max="16384" width="10.28515625" style="173"/>
  </cols>
  <sheetData>
    <row r="1" spans="1:4" ht="19.899999999999999" customHeight="1" x14ac:dyDescent="0.2">
      <c r="A1" s="233"/>
      <c r="B1" s="251"/>
      <c r="C1" s="341"/>
      <c r="D1" s="231"/>
    </row>
    <row r="2" spans="1:4" s="174" customFormat="1" ht="24" x14ac:dyDescent="0.2">
      <c r="A2" s="264" t="s">
        <v>315</v>
      </c>
      <c r="B2" s="229" t="s">
        <v>153</v>
      </c>
      <c r="C2" s="342" t="s">
        <v>154</v>
      </c>
      <c r="D2" s="235" t="s">
        <v>347</v>
      </c>
    </row>
    <row r="3" spans="1:4" s="174" customFormat="1" x14ac:dyDescent="0.2">
      <c r="A3" s="263" t="s">
        <v>316</v>
      </c>
      <c r="B3" s="230"/>
      <c r="C3" s="343"/>
      <c r="D3" s="235"/>
    </row>
    <row r="4" spans="1:4" ht="179.25" customHeight="1" x14ac:dyDescent="0.2">
      <c r="A4" s="232" t="s">
        <v>334</v>
      </c>
      <c r="B4" s="261" t="s">
        <v>355</v>
      </c>
      <c r="C4" s="344" t="str">
        <f>'5-Buget_cerere'!K6</f>
        <v>1.1. Obţinerea terenului</v>
      </c>
      <c r="D4" s="237" t="s">
        <v>357</v>
      </c>
    </row>
    <row r="5" spans="1:4" ht="193.5" customHeight="1" x14ac:dyDescent="0.2">
      <c r="A5" s="170" t="s">
        <v>507</v>
      </c>
      <c r="B5" s="230" t="str">
        <f>'5-Buget_cerere'!J7</f>
        <v>LUCRĂRI</v>
      </c>
      <c r="C5" s="343" t="str">
        <f>'5-Buget_cerere'!K7</f>
        <v>1.2. Amenajarea terenului</v>
      </c>
      <c r="D5" s="237"/>
    </row>
    <row r="6" spans="1:4" ht="95.25" customHeight="1" x14ac:dyDescent="0.2">
      <c r="A6" s="170" t="s">
        <v>361</v>
      </c>
      <c r="B6" s="230" t="str">
        <f>'5-Buget_cerere'!J8</f>
        <v>LUCRĂRI</v>
      </c>
      <c r="C6" s="343" t="str">
        <f>'5-Buget_cerere'!K8</f>
        <v>1.3. Amenajări pentru protecţia mediului şi aducerea terenului la starea iniţială</v>
      </c>
      <c r="D6" s="237"/>
    </row>
    <row r="7" spans="1:4" ht="60" x14ac:dyDescent="0.2">
      <c r="A7" s="170" t="s">
        <v>364</v>
      </c>
      <c r="B7" s="230" t="str">
        <f>'5-Buget_cerere'!J9</f>
        <v>LUCRĂRI</v>
      </c>
      <c r="C7" s="343" t="str">
        <f>'5-Buget_cerere'!K9</f>
        <v>1.4. Cheltuieli pentru relocarea/protecţia utilităţilor</v>
      </c>
      <c r="D7" s="237" t="s">
        <v>368</v>
      </c>
    </row>
    <row r="8" spans="1:4" x14ac:dyDescent="0.2">
      <c r="A8" s="265" t="s">
        <v>366</v>
      </c>
      <c r="B8" s="230"/>
      <c r="C8" s="343"/>
      <c r="D8" s="237"/>
    </row>
    <row r="9" spans="1:4" ht="93.75" customHeight="1" x14ac:dyDescent="0.2">
      <c r="A9" s="266" t="s">
        <v>367</v>
      </c>
      <c r="B9" s="230" t="str">
        <f>'5-Buget_cerere'!J12</f>
        <v>LUCRĂRI</v>
      </c>
      <c r="C9" s="343" t="str">
        <f>'5-Buget_cerere'!K12</f>
        <v>2. Cheltuieli pentru asigurarea utilităţilor necesare obiectivului de investiţii</v>
      </c>
      <c r="D9" s="237" t="s">
        <v>369</v>
      </c>
    </row>
    <row r="10" spans="1:4" ht="37.5" customHeight="1" x14ac:dyDescent="0.2">
      <c r="A10" s="263" t="s">
        <v>370</v>
      </c>
      <c r="B10" s="252"/>
      <c r="C10" s="341"/>
      <c r="D10" s="234" t="s">
        <v>462</v>
      </c>
    </row>
    <row r="11" spans="1:4" ht="72" x14ac:dyDescent="0.2">
      <c r="A11" s="266" t="s">
        <v>379</v>
      </c>
      <c r="B11" s="230" t="str">
        <f>'5-Buget_cerere'!J15</f>
        <v>SERVICII</v>
      </c>
      <c r="C11" s="343" t="str">
        <f>'5-Buget_cerere'!K15</f>
        <v>3.1.1. Studii de teren                          3.1.2. Raport privind impactul asupra mediului                                     3.1.3. Alte studii specifice</v>
      </c>
      <c r="D11" s="231"/>
    </row>
    <row r="12" spans="1:4" ht="48.75" customHeight="1" x14ac:dyDescent="0.2">
      <c r="A12" s="170" t="s">
        <v>378</v>
      </c>
      <c r="B12" s="230" t="str">
        <f>'5-Buget_cerere'!J16</f>
        <v>SERVICII</v>
      </c>
      <c r="C12" s="343" t="str">
        <f>'5-Buget_cerere'!K16</f>
        <v>3.2. Documentaţii-suport şi cheltuieli pentru obţinerea de avize, acorduri şi autorizaţii</v>
      </c>
      <c r="D12" s="231"/>
    </row>
    <row r="13" spans="1:4" ht="21" customHeight="1" x14ac:dyDescent="0.2">
      <c r="A13" s="281" t="s">
        <v>381</v>
      </c>
      <c r="B13" s="230" t="str">
        <f>'5-Buget_cerere'!J17</f>
        <v>SERVICII</v>
      </c>
      <c r="C13" s="343" t="str">
        <f>'5-Buget_cerere'!K17</f>
        <v>3.3. Expertizare tehnică</v>
      </c>
      <c r="D13" s="231"/>
    </row>
    <row r="14" spans="1:4" ht="21" customHeight="1" x14ac:dyDescent="0.2">
      <c r="A14" s="51" t="s">
        <v>510</v>
      </c>
      <c r="B14" s="230" t="str">
        <f>'5-Buget_cerere'!J18</f>
        <v>SERVICII</v>
      </c>
      <c r="C14" s="421" t="s">
        <v>510</v>
      </c>
      <c r="D14" s="231"/>
    </row>
    <row r="15" spans="1:4" ht="153" customHeight="1" x14ac:dyDescent="0.2">
      <c r="A15" s="170" t="s">
        <v>389</v>
      </c>
      <c r="B15" s="230" t="str">
        <f>'5-Buget_cerere'!J19</f>
        <v>SERVICII</v>
      </c>
      <c r="C15" s="343"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31"/>
    </row>
    <row r="16" spans="1:4" ht="114.75" customHeight="1" x14ac:dyDescent="0.2">
      <c r="A16" s="266" t="s">
        <v>393</v>
      </c>
      <c r="B16" s="230" t="str">
        <f>'5-Buget_cerere'!J20</f>
        <v>SERVICII</v>
      </c>
      <c r="C16" s="343" t="str">
        <f>'5-Buget_cerere'!K20</f>
        <v>3.6. Organizarea procedurilor de achiziţie</v>
      </c>
      <c r="D16" s="231"/>
    </row>
    <row r="17" spans="1:4" ht="107.25" customHeight="1" x14ac:dyDescent="0.2">
      <c r="A17" s="266" t="s">
        <v>465</v>
      </c>
      <c r="B17" s="230" t="str">
        <f>'5-Buget_cerere'!J21</f>
        <v>SERVICII</v>
      </c>
      <c r="C17" s="343" t="str">
        <f>'5-Buget_cerere'!K21</f>
        <v>3.7.1. Managementul de proiect pentru obiectivul de investiţii</v>
      </c>
      <c r="D17" s="231"/>
    </row>
    <row r="18" spans="1:4" ht="99.75" customHeight="1" x14ac:dyDescent="0.2">
      <c r="A18" s="170" t="s">
        <v>515</v>
      </c>
      <c r="B18" s="230" t="str">
        <f>'5-Buget_cerere'!J22</f>
        <v>SERVICII</v>
      </c>
      <c r="C18" s="343" t="str">
        <f>'5-Buget_cerere'!K22</f>
        <v>3.8.1. Asistenţă tehnică din partea proiectantului
3.8.2. Dirigenţie de şantier/supervizare
3.8.3.coordonator în materie de Securitate și sănătate</v>
      </c>
      <c r="D18" s="231"/>
    </row>
    <row r="19" spans="1:4" ht="16.5" customHeight="1" x14ac:dyDescent="0.2">
      <c r="A19" s="441" t="s">
        <v>405</v>
      </c>
      <c r="B19" s="253"/>
      <c r="C19" s="341"/>
      <c r="D19" s="231"/>
    </row>
    <row r="20" spans="1:4" ht="189" customHeight="1" x14ac:dyDescent="0.2">
      <c r="A20" s="170" t="s">
        <v>408</v>
      </c>
      <c r="B20" s="230" t="str">
        <f>'5-Buget_cerere'!J25</f>
        <v>LUCRĂRI</v>
      </c>
      <c r="C20" s="343" t="str">
        <f>'5-Buget_cerere'!K25</f>
        <v>4.1. Construcţii şi instalaţii</v>
      </c>
      <c r="D20" s="231" t="s">
        <v>492</v>
      </c>
    </row>
    <row r="21" spans="1:4" ht="45.75" customHeight="1" x14ac:dyDescent="0.2">
      <c r="A21" s="170" t="s">
        <v>410</v>
      </c>
      <c r="B21" s="230" t="str">
        <f>'5-Buget_cerere'!J26</f>
        <v>LUCRĂRI</v>
      </c>
      <c r="C21" s="343" t="str">
        <f>'5-Buget_cerere'!K26</f>
        <v>4.2 Montaj utilaje, echipamente tehnologice şi funcţionale</v>
      </c>
      <c r="D21" s="231" t="s">
        <v>415</v>
      </c>
    </row>
    <row r="22" spans="1:4" ht="39.75" customHeight="1" x14ac:dyDescent="0.2">
      <c r="A22" s="170" t="s">
        <v>411</v>
      </c>
      <c r="B22" s="230" t="str">
        <f>'5-Buget_cerere'!J27</f>
        <v>LUCRĂRI</v>
      </c>
      <c r="C22" s="343" t="str">
        <f>'5-Buget_cerere'!K27</f>
        <v>4.3. Utilaje, echipamente tehnologice şi funcţionale care necesită montaj</v>
      </c>
      <c r="D22" s="231" t="s">
        <v>420</v>
      </c>
    </row>
    <row r="23" spans="1:4" ht="99" customHeight="1" x14ac:dyDescent="0.2">
      <c r="A23" s="170" t="s">
        <v>414</v>
      </c>
      <c r="B23" s="261" t="s">
        <v>355</v>
      </c>
      <c r="C23" s="343" t="str">
        <f>'5-Buget_cerere'!K28</f>
        <v>4.4. Utilaje, echipamente tehnologice şi funcţionale care nu necesită montaj şi echipamente de transport</v>
      </c>
      <c r="D23" s="231" t="s">
        <v>416</v>
      </c>
    </row>
    <row r="24" spans="1:4" ht="96" x14ac:dyDescent="0.2">
      <c r="A24" s="170" t="s">
        <v>419</v>
      </c>
      <c r="B24" s="230" t="str">
        <f>'5-Buget_cerere'!J29</f>
        <v>ECHIPAMENTE/DOTĂRI/ ACTIVE CORPORALE</v>
      </c>
      <c r="C24" s="343" t="str">
        <f>'5-Buget_cerere'!K29</f>
        <v>4.5. Dotări</v>
      </c>
      <c r="D24" s="231" t="s">
        <v>421</v>
      </c>
    </row>
    <row r="25" spans="1:4" s="171" customFormat="1" ht="60" x14ac:dyDescent="0.2">
      <c r="A25" s="170" t="s">
        <v>425</v>
      </c>
      <c r="B25" s="230" t="str">
        <f>'5-Buget_cerere'!J30</f>
        <v>CHELTUIELI CU ACTIVE NECORPORALE</v>
      </c>
      <c r="C25" s="343" t="str">
        <f>'5-Buget_cerere'!K30</f>
        <v>4.6. Active necorporale</v>
      </c>
      <c r="D25" s="236"/>
    </row>
    <row r="26" spans="1:4" x14ac:dyDescent="0.2">
      <c r="A26" s="441" t="s">
        <v>430</v>
      </c>
      <c r="B26" s="253"/>
      <c r="C26" s="341"/>
      <c r="D26" s="231"/>
    </row>
    <row r="27" spans="1:4" ht="327.75" customHeight="1" x14ac:dyDescent="0.2">
      <c r="A27" s="266" t="s">
        <v>431</v>
      </c>
      <c r="B27" s="230" t="str">
        <f>'5-Buget_cerere'!J35</f>
        <v>LUCRĂRI</v>
      </c>
      <c r="C27" s="343" t="str">
        <f>'5-Buget_cerere'!K35</f>
        <v xml:space="preserve">5.1.1. Lucrări de construcţii şi instalaţii aferente organizării de şantier                                                          5.1.2. Cheltuieli conexe organizării şantierului                        </v>
      </c>
      <c r="D27" s="231"/>
    </row>
    <row r="28" spans="1:4" ht="150" customHeight="1" x14ac:dyDescent="0.2">
      <c r="A28" s="170" t="s">
        <v>440</v>
      </c>
      <c r="B28" s="230" t="str">
        <f>'5-Buget_cerere'!J36</f>
        <v>TAXE</v>
      </c>
      <c r="C28" s="343"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36"/>
    </row>
    <row r="29" spans="1:4" ht="72" x14ac:dyDescent="0.2">
      <c r="A29" s="170" t="s">
        <v>441</v>
      </c>
      <c r="B29" s="230" t="str">
        <f>'5-Buget_cerere'!J37</f>
        <v>LUCRĂRI</v>
      </c>
      <c r="C29" s="343" t="str">
        <f>'5-Buget_cerere'!K37</f>
        <v>5.3. Cheltuieli diverse şi neprevăzute</v>
      </c>
      <c r="D29" s="231" t="s">
        <v>443</v>
      </c>
    </row>
    <row r="30" spans="1:4" ht="218.25" customHeight="1" x14ac:dyDescent="0.2">
      <c r="A30" s="170" t="s">
        <v>448</v>
      </c>
      <c r="B30" s="230" t="str">
        <f>'5-Buget_cerere'!J38</f>
        <v>SERVICII</v>
      </c>
      <c r="C30" s="230" t="str">
        <f>'5-Buget_cerere'!K38</f>
        <v>5.4. Cheltuieli pentru informare şi publicitate</v>
      </c>
      <c r="D30" s="347" t="s">
        <v>504</v>
      </c>
    </row>
    <row r="31" spans="1:4" ht="27" customHeight="1" x14ac:dyDescent="0.2">
      <c r="A31" s="441" t="s">
        <v>516</v>
      </c>
      <c r="B31" s="230"/>
      <c r="C31" s="230"/>
      <c r="D31" s="347"/>
    </row>
    <row r="32" spans="1:4" ht="110.25" customHeight="1" x14ac:dyDescent="0.2">
      <c r="A32" s="442" t="s">
        <v>528</v>
      </c>
      <c r="B32" s="230" t="s">
        <v>533</v>
      </c>
      <c r="C32" s="442" t="s">
        <v>528</v>
      </c>
      <c r="D32" s="347" t="s">
        <v>535</v>
      </c>
    </row>
    <row r="33" spans="1:4" ht="99" customHeight="1" x14ac:dyDescent="0.2">
      <c r="A33" s="442" t="s">
        <v>525</v>
      </c>
      <c r="B33" s="230" t="s">
        <v>534</v>
      </c>
      <c r="C33" s="442" t="s">
        <v>525</v>
      </c>
      <c r="D33" s="442" t="s">
        <v>536</v>
      </c>
    </row>
    <row r="34" spans="1:4" ht="24.75" customHeight="1" x14ac:dyDescent="0.2">
      <c r="A34" s="441" t="s">
        <v>519</v>
      </c>
      <c r="B34" s="230"/>
      <c r="C34" s="230"/>
      <c r="D34" s="347"/>
    </row>
    <row r="35" spans="1:4" ht="37.15" customHeight="1" x14ac:dyDescent="0.2">
      <c r="A35" s="170" t="s">
        <v>526</v>
      </c>
      <c r="B35" s="414" t="s">
        <v>372</v>
      </c>
      <c r="C35" s="422" t="s">
        <v>511</v>
      </c>
      <c r="D35" s="415" t="s">
        <v>505</v>
      </c>
    </row>
    <row r="36" spans="1:4" ht="36.6" customHeight="1" x14ac:dyDescent="0.2">
      <c r="A36" s="170" t="s">
        <v>527</v>
      </c>
      <c r="B36" s="414" t="s">
        <v>372</v>
      </c>
      <c r="C36" s="422" t="s">
        <v>512</v>
      </c>
      <c r="D36" s="416" t="s">
        <v>506</v>
      </c>
    </row>
    <row r="7000" spans="6:6" ht="24" x14ac:dyDescent="0.2">
      <c r="F7000" s="173" t="s">
        <v>317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5"/>
  <sheetViews>
    <sheetView showGridLines="0" topLeftCell="A42" zoomScaleNormal="100" workbookViewId="0">
      <selection activeCell="R74" sqref="R74"/>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75" t="s">
        <v>168</v>
      </c>
      <c r="B1" s="575"/>
      <c r="C1" s="575"/>
      <c r="D1" s="575"/>
      <c r="E1" s="575"/>
      <c r="F1" s="575"/>
      <c r="G1" s="575"/>
      <c r="H1" s="575"/>
      <c r="I1" s="6"/>
      <c r="J1" s="574"/>
      <c r="K1" s="574"/>
    </row>
    <row r="2" spans="1:13" ht="40.5" customHeight="1" x14ac:dyDescent="0.2">
      <c r="A2" s="576" t="s">
        <v>354</v>
      </c>
      <c r="B2" s="577"/>
      <c r="C2" s="577"/>
      <c r="D2" s="577"/>
      <c r="E2" s="577"/>
      <c r="F2" s="577"/>
      <c r="G2" s="577"/>
      <c r="H2" s="577"/>
      <c r="I2" s="6"/>
      <c r="J2" s="574"/>
      <c r="K2" s="574"/>
    </row>
    <row r="3" spans="1:13" x14ac:dyDescent="0.2">
      <c r="B3" s="561"/>
      <c r="C3" s="561"/>
    </row>
    <row r="4" spans="1:13" ht="13.9" customHeight="1" x14ac:dyDescent="0.2">
      <c r="A4" s="578" t="s">
        <v>58</v>
      </c>
      <c r="B4" s="562" t="s">
        <v>44</v>
      </c>
      <c r="C4" s="562" t="s">
        <v>50</v>
      </c>
      <c r="D4" s="562" t="s">
        <v>51</v>
      </c>
      <c r="E4" s="567" t="s">
        <v>31</v>
      </c>
      <c r="F4" s="568"/>
      <c r="G4" s="568"/>
      <c r="H4" s="568"/>
      <c r="I4" s="568"/>
      <c r="J4" s="568"/>
      <c r="K4" s="568"/>
    </row>
    <row r="5" spans="1:13" s="12" customFormat="1" ht="15" customHeight="1" x14ac:dyDescent="0.2">
      <c r="A5" s="579"/>
      <c r="B5" s="563"/>
      <c r="C5" s="563"/>
      <c r="D5" s="563"/>
      <c r="E5" s="10" t="s">
        <v>27</v>
      </c>
      <c r="F5" s="10" t="s">
        <v>28</v>
      </c>
      <c r="G5" s="10" t="s">
        <v>29</v>
      </c>
      <c r="H5" s="10" t="s">
        <v>30</v>
      </c>
      <c r="I5" s="10" t="s">
        <v>64</v>
      </c>
      <c r="J5" s="10" t="s">
        <v>65</v>
      </c>
      <c r="K5" s="10" t="s">
        <v>66</v>
      </c>
      <c r="L5" s="11"/>
      <c r="M5" s="11"/>
    </row>
    <row r="6" spans="1:13" s="15" customFormat="1" ht="15" x14ac:dyDescent="0.2">
      <c r="A6" s="160" t="str">
        <f>'5-Buget_cerere'!A5</f>
        <v>CAP. 1</v>
      </c>
      <c r="B6" s="558" t="str">
        <f>'5-Buget_cerere'!B5:I5</f>
        <v>Cheltuieli pentru ontinerea si/sau amenajarea terenului</v>
      </c>
      <c r="C6" s="559"/>
      <c r="D6" s="559"/>
      <c r="E6" s="559"/>
      <c r="F6" s="559"/>
      <c r="G6" s="559"/>
      <c r="H6" s="560"/>
      <c r="I6" s="14"/>
      <c r="J6" s="14"/>
      <c r="K6" s="14"/>
      <c r="L6" s="14"/>
      <c r="M6" s="14"/>
    </row>
    <row r="7" spans="1:13" s="19" customFormat="1" ht="15" x14ac:dyDescent="0.2">
      <c r="A7" s="161" t="str">
        <f>'5-Buget_cerere'!A6</f>
        <v>1.1.</v>
      </c>
      <c r="B7" s="16" t="str">
        <f>'5-Buget_cerere'!B6</f>
        <v>Obţinerea terenului</v>
      </c>
      <c r="C7" s="17">
        <f>'5-Buget_cerere'!I6</f>
        <v>0</v>
      </c>
      <c r="D7" s="5" t="str">
        <f>IF(E7+F7+G7+H7+I7+J7+K7&lt;&gt;C7,"Eroare!","")</f>
        <v/>
      </c>
      <c r="E7" s="602">
        <v>0</v>
      </c>
      <c r="F7" s="602">
        <v>0</v>
      </c>
      <c r="G7" s="602">
        <v>0</v>
      </c>
      <c r="H7" s="602">
        <v>0</v>
      </c>
      <c r="I7" s="602">
        <v>0</v>
      </c>
      <c r="J7" s="2">
        <v>0</v>
      </c>
      <c r="K7" s="2">
        <v>0</v>
      </c>
      <c r="L7" s="18"/>
      <c r="M7" s="18"/>
    </row>
    <row r="8" spans="1:13" s="19" customFormat="1" ht="15" x14ac:dyDescent="0.2">
      <c r="A8" s="161" t="str">
        <f>'5-Buget_cerere'!A7</f>
        <v>1.2.</v>
      </c>
      <c r="B8" s="16" t="str">
        <f>'5-Buget_cerere'!B7</f>
        <v>Amenajarea terenului</v>
      </c>
      <c r="C8" s="17">
        <f>'5-Buget_cerere'!I7</f>
        <v>0</v>
      </c>
      <c r="D8" s="5" t="str">
        <f t="shared" ref="D8:D11" si="0">IF(E8+F8+G8+H8+I8+J8+K8&lt;&gt;C8,"Eroare!","")</f>
        <v/>
      </c>
      <c r="E8" s="602">
        <v>0</v>
      </c>
      <c r="F8" s="602">
        <v>0</v>
      </c>
      <c r="G8" s="602">
        <v>0</v>
      </c>
      <c r="H8" s="602">
        <v>0</v>
      </c>
      <c r="I8" s="602">
        <v>0</v>
      </c>
      <c r="J8" s="2">
        <v>0</v>
      </c>
      <c r="K8" s="2">
        <v>0</v>
      </c>
      <c r="L8" s="18"/>
      <c r="M8" s="18"/>
    </row>
    <row r="9" spans="1:13" s="19" customFormat="1" ht="25.5" x14ac:dyDescent="0.2">
      <c r="A9" s="161" t="str">
        <f>'5-Buget_cerere'!A8</f>
        <v>1.3.</v>
      </c>
      <c r="B9" s="16" t="str">
        <f>'5-Buget_cerere'!B8</f>
        <v>Amenajări pentru protecţia mediului şi aducerea terenului la starea iniţială</v>
      </c>
      <c r="C9" s="17">
        <f>'5-Buget_cerere'!I8</f>
        <v>0</v>
      </c>
      <c r="D9" s="5" t="str">
        <f t="shared" si="0"/>
        <v/>
      </c>
      <c r="E9" s="602">
        <v>0</v>
      </c>
      <c r="F9" s="602">
        <v>0</v>
      </c>
      <c r="G9" s="602">
        <v>0</v>
      </c>
      <c r="H9" s="602">
        <v>0</v>
      </c>
      <c r="I9" s="602">
        <v>0</v>
      </c>
      <c r="J9" s="2">
        <v>0</v>
      </c>
      <c r="K9" s="2">
        <v>0</v>
      </c>
      <c r="L9" s="18"/>
      <c r="M9" s="18"/>
    </row>
    <row r="10" spans="1:13" s="19" customFormat="1" ht="25.5" x14ac:dyDescent="0.2">
      <c r="A10" s="161" t="str">
        <f>'5-Buget_cerere'!A9</f>
        <v>1.4.</v>
      </c>
      <c r="B10" s="16" t="str">
        <f>'5-Buget_cerere'!B9</f>
        <v>Cheltuieli pentru relocarea/protecţia utilităţilor</v>
      </c>
      <c r="C10" s="17">
        <f>'5-Buget_cerere'!I9</f>
        <v>0</v>
      </c>
      <c r="D10" s="5" t="str">
        <f t="shared" si="0"/>
        <v/>
      </c>
      <c r="E10" s="602">
        <v>0</v>
      </c>
      <c r="F10" s="602">
        <v>0</v>
      </c>
      <c r="G10" s="602">
        <v>0</v>
      </c>
      <c r="H10" s="602">
        <v>0</v>
      </c>
      <c r="I10" s="602">
        <v>0</v>
      </c>
      <c r="J10" s="2">
        <v>0</v>
      </c>
      <c r="K10" s="2">
        <v>0</v>
      </c>
      <c r="L10" s="18"/>
      <c r="M10" s="18"/>
    </row>
    <row r="11" spans="1:13" s="15" customFormat="1" ht="15" x14ac:dyDescent="0.2">
      <c r="A11" s="160"/>
      <c r="B11" s="91"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60" t="str">
        <f>'5-Buget_cerere'!A11</f>
        <v>CAP. 2</v>
      </c>
      <c r="B12" s="558" t="str">
        <f>'5-Buget_cerere'!B11</f>
        <v>Cheltuieli pt asigurarea utilităţilor necesare obiectivului de investiții</v>
      </c>
      <c r="C12" s="559"/>
      <c r="D12" s="559"/>
      <c r="E12" s="559"/>
      <c r="F12" s="559"/>
      <c r="G12" s="559"/>
      <c r="H12" s="560"/>
      <c r="I12" s="14"/>
      <c r="J12" s="18"/>
      <c r="K12" s="14"/>
      <c r="L12" s="14"/>
      <c r="M12" s="14"/>
    </row>
    <row r="13" spans="1:13" s="15" customFormat="1" ht="25.5" customHeight="1" x14ac:dyDescent="0.2">
      <c r="A13" s="161" t="str">
        <f>'5-Buget_cerere'!A12</f>
        <v>2.1</v>
      </c>
      <c r="B13" s="16" t="str">
        <f>'5-Buget_cerere'!B12</f>
        <v>Cheltuieli pentru asigurarea utilităţilor necesare obiectivului de investiţii</v>
      </c>
      <c r="C13" s="17">
        <f>'5-Buget_cerere'!I12</f>
        <v>0</v>
      </c>
      <c r="D13" s="5" t="str">
        <f t="shared" ref="D13:D14" si="3">IF(E13+F13+G13+H13&lt;&gt;C13,"Eroare!","")</f>
        <v/>
      </c>
      <c r="E13" s="602">
        <v>0</v>
      </c>
      <c r="F13" s="602">
        <v>0</v>
      </c>
      <c r="G13" s="602">
        <v>0</v>
      </c>
      <c r="H13" s="602">
        <v>0</v>
      </c>
      <c r="I13" s="602">
        <v>0</v>
      </c>
      <c r="J13" s="18"/>
      <c r="K13" s="14"/>
      <c r="L13" s="14"/>
      <c r="M13" s="14"/>
    </row>
    <row r="14" spans="1:13" s="15" customFormat="1" ht="15" customHeight="1" x14ac:dyDescent="0.2">
      <c r="A14" s="160"/>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60" t="str">
        <f>'5-Buget_cerere'!A14</f>
        <v>CAP. 3</v>
      </c>
      <c r="B15" s="558" t="str">
        <f>'5-Buget_cerere'!B14</f>
        <v>Cheltuieli pentru proiectare și asistență tehnică</v>
      </c>
      <c r="C15" s="559"/>
      <c r="D15" s="559"/>
      <c r="E15" s="559"/>
      <c r="F15" s="559"/>
      <c r="G15" s="559"/>
      <c r="H15" s="560"/>
      <c r="I15" s="14"/>
      <c r="J15" s="18"/>
      <c r="K15" s="14"/>
      <c r="L15" s="14"/>
      <c r="M15" s="14"/>
    </row>
    <row r="16" spans="1:13" s="19" customFormat="1" ht="15" x14ac:dyDescent="0.2">
      <c r="A16" s="161" t="str">
        <f>'5-Buget_cerere'!A15</f>
        <v>3.1.</v>
      </c>
      <c r="B16" s="16" t="str">
        <f>'5-Buget_cerere'!B15</f>
        <v xml:space="preserve"> Studii de teren</v>
      </c>
      <c r="C16" s="17">
        <f>'5-Buget_cerere'!I15</f>
        <v>0</v>
      </c>
      <c r="D16" s="5" t="str">
        <f>IF(E16+F16+G16+H16+I16+J16+K16&lt;&gt;C16,"Eroare!","")</f>
        <v/>
      </c>
      <c r="E16" s="602">
        <v>0</v>
      </c>
      <c r="F16" s="602">
        <v>0</v>
      </c>
      <c r="G16" s="602">
        <v>0</v>
      </c>
      <c r="H16" s="602">
        <v>0</v>
      </c>
      <c r="I16" s="602">
        <v>0</v>
      </c>
      <c r="J16" s="2">
        <v>0</v>
      </c>
      <c r="K16" s="2">
        <v>0</v>
      </c>
      <c r="L16" s="18"/>
      <c r="M16" s="18"/>
    </row>
    <row r="17" spans="1:13" s="19" customFormat="1" ht="38.25" x14ac:dyDescent="0.2">
      <c r="A17" s="161"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602">
        <v>0</v>
      </c>
      <c r="F17" s="602">
        <v>0</v>
      </c>
      <c r="G17" s="602">
        <v>0</v>
      </c>
      <c r="H17" s="602">
        <v>0</v>
      </c>
      <c r="I17" s="602">
        <v>0</v>
      </c>
      <c r="J17" s="2">
        <v>0</v>
      </c>
      <c r="K17" s="2">
        <v>0</v>
      </c>
      <c r="L17" s="18"/>
      <c r="M17" s="18"/>
    </row>
    <row r="18" spans="1:13" s="19" customFormat="1" ht="17.25" customHeight="1" x14ac:dyDescent="0.2">
      <c r="A18" s="161" t="s">
        <v>480</v>
      </c>
      <c r="B18" s="16" t="str">
        <f>'5-Buget_cerere'!B17</f>
        <v>Expertizare tehnică</v>
      </c>
      <c r="C18" s="17">
        <f>'5-Buget_cerere'!I17</f>
        <v>0</v>
      </c>
      <c r="D18" s="5"/>
      <c r="E18" s="602">
        <v>0</v>
      </c>
      <c r="F18" s="602">
        <v>0</v>
      </c>
      <c r="G18" s="602">
        <v>0</v>
      </c>
      <c r="H18" s="602">
        <v>0</v>
      </c>
      <c r="I18" s="602">
        <v>0</v>
      </c>
      <c r="J18" s="2"/>
      <c r="K18" s="2"/>
      <c r="L18" s="18"/>
      <c r="M18" s="18"/>
    </row>
    <row r="19" spans="1:13" s="19" customFormat="1" ht="15" x14ac:dyDescent="0.2">
      <c r="A19" s="161" t="str">
        <f>'5-Buget_cerere'!A19</f>
        <v>3.5.</v>
      </c>
      <c r="B19" s="16" t="str">
        <f>'5-Buget_cerere'!B19</f>
        <v>Proiectare</v>
      </c>
      <c r="C19" s="17">
        <f>'5-Buget_cerere'!I19</f>
        <v>0</v>
      </c>
      <c r="D19" s="5" t="str">
        <f t="shared" si="6"/>
        <v/>
      </c>
      <c r="E19" s="602">
        <v>0</v>
      </c>
      <c r="F19" s="602">
        <v>0</v>
      </c>
      <c r="G19" s="602">
        <v>0</v>
      </c>
      <c r="H19" s="602">
        <v>0</v>
      </c>
      <c r="I19" s="602">
        <v>0</v>
      </c>
      <c r="J19" s="2">
        <v>0</v>
      </c>
      <c r="K19" s="2">
        <v>0</v>
      </c>
      <c r="L19" s="18"/>
      <c r="M19" s="18"/>
    </row>
    <row r="20" spans="1:13" s="19" customFormat="1" ht="15" x14ac:dyDescent="0.2">
      <c r="A20" s="161" t="s">
        <v>481</v>
      </c>
      <c r="B20" s="16" t="str">
        <f>'5-Buget_cerere'!B20</f>
        <v>Organizarea procedurilor de achiziţie</v>
      </c>
      <c r="C20" s="17">
        <f>'5-Buget_cerere'!I20</f>
        <v>0</v>
      </c>
      <c r="D20" s="5"/>
      <c r="E20" s="602">
        <v>0</v>
      </c>
      <c r="F20" s="602">
        <v>0</v>
      </c>
      <c r="G20" s="602">
        <v>0</v>
      </c>
      <c r="H20" s="602">
        <v>0</v>
      </c>
      <c r="I20" s="602">
        <v>0</v>
      </c>
      <c r="J20" s="2"/>
      <c r="K20" s="2"/>
      <c r="L20" s="18"/>
      <c r="M20" s="18"/>
    </row>
    <row r="21" spans="1:13" s="19" customFormat="1" ht="15" x14ac:dyDescent="0.2">
      <c r="A21" s="161" t="str">
        <f>'5-Buget_cerere'!A21</f>
        <v>3.7.</v>
      </c>
      <c r="B21" s="16" t="str">
        <f>'5-Buget_cerere'!B21</f>
        <v>Consultanţă</v>
      </c>
      <c r="C21" s="17">
        <f>'5-Buget_cerere'!I21</f>
        <v>0</v>
      </c>
      <c r="D21" s="5" t="str">
        <f t="shared" si="6"/>
        <v/>
      </c>
      <c r="E21" s="602">
        <v>0</v>
      </c>
      <c r="F21" s="602">
        <v>0</v>
      </c>
      <c r="G21" s="602">
        <v>0</v>
      </c>
      <c r="H21" s="602">
        <v>0</v>
      </c>
      <c r="I21" s="602">
        <v>0</v>
      </c>
      <c r="J21" s="2">
        <v>0</v>
      </c>
      <c r="K21" s="2">
        <v>0</v>
      </c>
      <c r="L21" s="18"/>
      <c r="M21" s="18"/>
    </row>
    <row r="22" spans="1:13" s="19" customFormat="1" ht="15" x14ac:dyDescent="0.2">
      <c r="A22" s="161" t="str">
        <f>'5-Buget_cerere'!A22</f>
        <v>3.8.</v>
      </c>
      <c r="B22" s="16" t="str">
        <f>'5-Buget_cerere'!B22</f>
        <v>Asistenţă tehnică</v>
      </c>
      <c r="C22" s="17">
        <f>'5-Buget_cerere'!I22</f>
        <v>0</v>
      </c>
      <c r="D22" s="5" t="str">
        <f t="shared" si="6"/>
        <v/>
      </c>
      <c r="E22" s="602">
        <v>0</v>
      </c>
      <c r="F22" s="602">
        <v>0</v>
      </c>
      <c r="G22" s="602">
        <v>0</v>
      </c>
      <c r="H22" s="602">
        <v>0</v>
      </c>
      <c r="I22" s="602">
        <v>0</v>
      </c>
      <c r="J22" s="2">
        <v>0</v>
      </c>
      <c r="K22" s="2">
        <v>0</v>
      </c>
      <c r="L22" s="18"/>
      <c r="M22" s="18"/>
    </row>
    <row r="23" spans="1:13" s="15" customFormat="1" ht="15" x14ac:dyDescent="0.2">
      <c r="A23" s="160"/>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60" t="str">
        <f>'5-Buget_cerere'!A24</f>
        <v>CAP. 4</v>
      </c>
      <c r="B24" s="558" t="str">
        <f>'5-Buget_cerere'!B24</f>
        <v>Cheltuieli pentru investiţia de bază</v>
      </c>
      <c r="C24" s="559"/>
      <c r="D24" s="559"/>
      <c r="E24" s="559"/>
      <c r="F24" s="559"/>
      <c r="G24" s="559"/>
      <c r="H24" s="560"/>
      <c r="I24" s="14"/>
      <c r="J24" s="18"/>
      <c r="K24" s="14"/>
      <c r="L24" s="14"/>
      <c r="M24" s="14"/>
    </row>
    <row r="25" spans="1:13" s="19" customFormat="1" ht="15" x14ac:dyDescent="0.2">
      <c r="A25" s="161" t="str">
        <f>'5-Buget_cerere'!A25</f>
        <v>4.1.</v>
      </c>
      <c r="B25" s="16" t="str">
        <f>'5-Buget_cerere'!B25</f>
        <v>Construcţii şi instalaţii din care</v>
      </c>
      <c r="C25" s="17">
        <f>'5-Buget_cerere'!I25</f>
        <v>0</v>
      </c>
      <c r="D25" s="5" t="str">
        <f t="shared" ref="D25:D29" si="9">IF(E25+F25+G25+H25+I25+J25+K25&lt;&gt;C25,"Eroare!","")</f>
        <v/>
      </c>
      <c r="E25" s="602">
        <v>0</v>
      </c>
      <c r="F25" s="602">
        <v>0</v>
      </c>
      <c r="G25" s="602">
        <v>0</v>
      </c>
      <c r="H25" s="602">
        <v>0</v>
      </c>
      <c r="I25" s="602">
        <v>0</v>
      </c>
      <c r="J25" s="2">
        <v>0</v>
      </c>
      <c r="K25" s="2">
        <v>0</v>
      </c>
      <c r="L25" s="18"/>
      <c r="M25" s="18"/>
    </row>
    <row r="26" spans="1:13" s="19" customFormat="1" ht="25.5" x14ac:dyDescent="0.2">
      <c r="A26" s="161" t="s">
        <v>118</v>
      </c>
      <c r="B26" s="16" t="str">
        <f>'5-Buget_cerere'!B26</f>
        <v>Montaj utilaje echipamente tehnologice şi funcţionale din care</v>
      </c>
      <c r="C26" s="17">
        <f>'5-Buget_cerere'!I26</f>
        <v>0</v>
      </c>
      <c r="D26" s="5"/>
      <c r="E26" s="602">
        <v>0</v>
      </c>
      <c r="F26" s="602">
        <v>0</v>
      </c>
      <c r="G26" s="602">
        <v>0</v>
      </c>
      <c r="H26" s="602">
        <v>0</v>
      </c>
      <c r="I26" s="602">
        <v>0</v>
      </c>
      <c r="J26" s="2"/>
      <c r="K26" s="2"/>
      <c r="L26" s="18"/>
      <c r="M26" s="18"/>
    </row>
    <row r="27" spans="1:13" s="19" customFormat="1" ht="38.25" x14ac:dyDescent="0.2">
      <c r="A27" s="161" t="s">
        <v>120</v>
      </c>
      <c r="B27" s="16" t="str">
        <f>'5-Buget_cerere'!B27</f>
        <v>Utilaje, echipamente tehnologice şi funcţionale care necesită montaj din care</v>
      </c>
      <c r="C27" s="17">
        <f>'5-Buget_cerere'!I27</f>
        <v>0</v>
      </c>
      <c r="D27" s="5"/>
      <c r="E27" s="602">
        <v>0</v>
      </c>
      <c r="F27" s="602">
        <v>0</v>
      </c>
      <c r="G27" s="602">
        <v>0</v>
      </c>
      <c r="H27" s="602">
        <v>0</v>
      </c>
      <c r="I27" s="602">
        <v>0</v>
      </c>
      <c r="J27" s="2"/>
      <c r="K27" s="2"/>
      <c r="L27" s="18"/>
      <c r="M27" s="18"/>
    </row>
    <row r="28" spans="1:13" s="19" customFormat="1" ht="27.75" customHeight="1" x14ac:dyDescent="0.2">
      <c r="A28" s="161" t="s">
        <v>412</v>
      </c>
      <c r="B28" s="16" t="str">
        <f>'5-Buget_cerere'!B28</f>
        <v>Utilaje fără montaj şi echipamente de transport din care</v>
      </c>
      <c r="C28" s="17">
        <f>'5-Buget_cerere'!I28</f>
        <v>0</v>
      </c>
      <c r="D28" s="5"/>
      <c r="E28" s="602">
        <v>0</v>
      </c>
      <c r="F28" s="602">
        <v>0</v>
      </c>
      <c r="G28" s="602">
        <v>0</v>
      </c>
      <c r="H28" s="602">
        <v>0</v>
      </c>
      <c r="I28" s="602">
        <v>0</v>
      </c>
      <c r="J28" s="2"/>
      <c r="K28" s="2"/>
      <c r="L28" s="18"/>
      <c r="M28" s="18"/>
    </row>
    <row r="29" spans="1:13" s="19" customFormat="1" ht="15" x14ac:dyDescent="0.2">
      <c r="A29" s="161" t="str">
        <f>'5-Buget_cerere'!A29</f>
        <v>4.5.</v>
      </c>
      <c r="B29" s="16" t="str">
        <f>'5-Buget_cerere'!B29</f>
        <v>Dotări din care</v>
      </c>
      <c r="C29" s="17">
        <f>'5-Buget_cerere'!I29</f>
        <v>0</v>
      </c>
      <c r="D29" s="5" t="str">
        <f t="shared" si="9"/>
        <v/>
      </c>
      <c r="E29" s="602">
        <v>0</v>
      </c>
      <c r="F29" s="602">
        <v>0</v>
      </c>
      <c r="G29" s="602">
        <v>0</v>
      </c>
      <c r="H29" s="602">
        <v>0</v>
      </c>
      <c r="I29" s="602">
        <v>0</v>
      </c>
      <c r="J29" s="2">
        <v>0</v>
      </c>
      <c r="K29" s="2">
        <v>0</v>
      </c>
      <c r="L29" s="18"/>
      <c r="M29" s="18"/>
    </row>
    <row r="30" spans="1:13" s="19" customFormat="1" ht="15" x14ac:dyDescent="0.2">
      <c r="A30" s="161" t="str">
        <f>'5-Buget_cerere'!A30</f>
        <v>4.6.</v>
      </c>
      <c r="B30" s="16" t="str">
        <f>'5-Buget_cerere'!B30</f>
        <v>Active necorporale din care</v>
      </c>
      <c r="C30" s="17">
        <f>'5-Buget_cerere'!I30</f>
        <v>0</v>
      </c>
      <c r="D30" s="5" t="str">
        <f>IF(E30+F30+G30+H30+I30+J30+K30&lt;&gt;C30,"Eroare!","")</f>
        <v/>
      </c>
      <c r="E30" s="602">
        <v>0</v>
      </c>
      <c r="F30" s="602">
        <v>0</v>
      </c>
      <c r="G30" s="602">
        <v>0</v>
      </c>
      <c r="H30" s="602">
        <v>0</v>
      </c>
      <c r="I30" s="602">
        <v>0</v>
      </c>
      <c r="J30" s="2">
        <v>0</v>
      </c>
      <c r="K30" s="2">
        <v>0</v>
      </c>
      <c r="L30" s="18"/>
      <c r="M30" s="18"/>
    </row>
    <row r="31" spans="1:13" s="15" customFormat="1" ht="15" x14ac:dyDescent="0.2">
      <c r="A31" s="160"/>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60" t="str">
        <f>'5-Buget_cerere'!A34</f>
        <v>CAP. 5</v>
      </c>
      <c r="B32" s="558" t="str">
        <f>'5-Buget_cerere'!B34</f>
        <v>Alte cheltuieli</v>
      </c>
      <c r="C32" s="559"/>
      <c r="D32" s="559"/>
      <c r="E32" s="559"/>
      <c r="F32" s="559"/>
      <c r="G32" s="559"/>
      <c r="H32" s="560"/>
      <c r="I32" s="14"/>
      <c r="J32" s="18"/>
      <c r="K32" s="14"/>
      <c r="L32" s="14"/>
      <c r="M32" s="14"/>
    </row>
    <row r="33" spans="1:13" s="19" customFormat="1" ht="15" x14ac:dyDescent="0.2">
      <c r="A33" s="161" t="str">
        <f>'5-Buget_cerere'!A35</f>
        <v>5.1.</v>
      </c>
      <c r="B33" s="16" t="str">
        <f>'5-Buget_cerere'!B35</f>
        <v>Organizare de şantier</v>
      </c>
      <c r="C33" s="17">
        <f>'5-Buget_cerere'!I35</f>
        <v>0</v>
      </c>
      <c r="D33" s="5" t="str">
        <f t="shared" ref="D33:D37" si="11">IF(E33+F33+G33+H33+I33+J33+K33&lt;&gt;C33,"Eroare!","")</f>
        <v/>
      </c>
      <c r="E33" s="602">
        <v>0</v>
      </c>
      <c r="F33" s="602">
        <v>0</v>
      </c>
      <c r="G33" s="602">
        <v>0</v>
      </c>
      <c r="H33" s="602">
        <v>0</v>
      </c>
      <c r="I33" s="602">
        <v>0</v>
      </c>
      <c r="J33" s="2">
        <v>0</v>
      </c>
      <c r="K33" s="2">
        <v>0</v>
      </c>
      <c r="L33" s="18"/>
      <c r="M33" s="18"/>
    </row>
    <row r="34" spans="1:13" s="15" customFormat="1" ht="15" x14ac:dyDescent="0.2">
      <c r="A34" s="161" t="str">
        <f>'5-Buget_cerere'!A36</f>
        <v>5.2.</v>
      </c>
      <c r="B34" s="16" t="str">
        <f>'5-Buget_cerere'!B36</f>
        <v>Comisioane, cote, taxe, costul creditului</v>
      </c>
      <c r="C34" s="17">
        <f>'5-Buget_cerere'!I36</f>
        <v>0</v>
      </c>
      <c r="D34" s="5" t="str">
        <f t="shared" si="11"/>
        <v/>
      </c>
      <c r="E34" s="602">
        <v>0</v>
      </c>
      <c r="F34" s="602">
        <v>0</v>
      </c>
      <c r="G34" s="602">
        <v>0</v>
      </c>
      <c r="H34" s="602">
        <v>0</v>
      </c>
      <c r="I34" s="602">
        <v>0</v>
      </c>
      <c r="J34" s="2">
        <v>0</v>
      </c>
      <c r="K34" s="2">
        <v>0</v>
      </c>
      <c r="L34" s="14"/>
      <c r="M34" s="14"/>
    </row>
    <row r="35" spans="1:13" s="15" customFormat="1" ht="15" x14ac:dyDescent="0.2">
      <c r="A35" s="161" t="str">
        <f>'5-Buget_cerere'!A37</f>
        <v>5.3.</v>
      </c>
      <c r="B35" s="16" t="str">
        <f>'5-Buget_cerere'!B37</f>
        <v>Cheltuieli diverse şi neprevăzute</v>
      </c>
      <c r="C35" s="17">
        <f>'5-Buget_cerere'!I37</f>
        <v>0</v>
      </c>
      <c r="D35" s="5" t="str">
        <f>IF(E35+F35+G35+H35+I35+J36+K36&lt;&gt;C35,"Eroare!","")</f>
        <v/>
      </c>
      <c r="E35" s="602">
        <v>0</v>
      </c>
      <c r="F35" s="602">
        <v>0</v>
      </c>
      <c r="G35" s="602">
        <v>0</v>
      </c>
      <c r="H35" s="602">
        <v>0</v>
      </c>
      <c r="I35" s="602">
        <v>0</v>
      </c>
      <c r="J35" s="2"/>
      <c r="K35" s="2"/>
      <c r="L35" s="14"/>
      <c r="M35" s="14"/>
    </row>
    <row r="36" spans="1:13" s="15" customFormat="1" ht="25.5" x14ac:dyDescent="0.2">
      <c r="A36" s="386" t="s">
        <v>444</v>
      </c>
      <c r="B36" s="16" t="str">
        <f>'5-Buget_cerere'!B38</f>
        <v>Cheltuieli pentru informare şi publicitate</v>
      </c>
      <c r="C36" s="17">
        <f>'5-Buget_cerere'!I38</f>
        <v>0</v>
      </c>
      <c r="D36" s="385"/>
      <c r="E36" s="602">
        <v>0</v>
      </c>
      <c r="F36" s="602">
        <v>0</v>
      </c>
      <c r="G36" s="602">
        <v>0</v>
      </c>
      <c r="H36" s="602">
        <v>0</v>
      </c>
      <c r="I36" s="602">
        <v>0</v>
      </c>
      <c r="J36" s="2">
        <v>0</v>
      </c>
      <c r="K36" s="2">
        <v>0</v>
      </c>
      <c r="L36" s="14"/>
      <c r="M36" s="14"/>
    </row>
    <row r="37" spans="1:13" s="15" customFormat="1" ht="15" x14ac:dyDescent="0.2">
      <c r="A37" s="160"/>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60" t="str">
        <f>'5-Buget_cerere'!A40</f>
        <v>CAP. 6</v>
      </c>
      <c r="B38" s="558" t="str">
        <f>'5-Buget_cerere'!B40</f>
        <v xml:space="preserve">Pregătirea personalului de exploatare     </v>
      </c>
      <c r="C38" s="559"/>
      <c r="D38" s="559"/>
      <c r="E38" s="559"/>
      <c r="F38" s="559"/>
      <c r="G38" s="559"/>
      <c r="H38" s="560"/>
      <c r="I38" s="14"/>
      <c r="J38" s="18"/>
      <c r="K38" s="14"/>
      <c r="L38" s="14"/>
      <c r="M38" s="14"/>
    </row>
    <row r="39" spans="1:13" s="15" customFormat="1" ht="15" x14ac:dyDescent="0.2">
      <c r="A39" s="161" t="str">
        <f>'5-Buget_cerere'!A41</f>
        <v>6.1.</v>
      </c>
      <c r="B39" s="16" t="str">
        <f>'5-Buget_cerere'!B41</f>
        <v xml:space="preserve">Probe tehnologice şi teste                </v>
      </c>
      <c r="C39" s="17">
        <f>'5-Buget_cerere'!I41</f>
        <v>0</v>
      </c>
      <c r="D39" s="5" t="str">
        <f t="shared" ref="D39:D42" si="13">IF(E39+F39+G39+H39+I39+J39+K39&lt;&gt;C39,"Eroare!","")</f>
        <v/>
      </c>
      <c r="E39" s="602">
        <v>0</v>
      </c>
      <c r="F39" s="602">
        <v>0</v>
      </c>
      <c r="G39" s="602">
        <v>0</v>
      </c>
      <c r="H39" s="602">
        <v>0</v>
      </c>
      <c r="I39" s="602">
        <v>0</v>
      </c>
      <c r="J39" s="2">
        <v>0</v>
      </c>
      <c r="K39" s="2">
        <v>0</v>
      </c>
      <c r="L39" s="14"/>
      <c r="M39" s="14"/>
    </row>
    <row r="40" spans="1:13" s="15" customFormat="1" ht="15" hidden="1" x14ac:dyDescent="0.2">
      <c r="A40" s="161"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61"/>
      <c r="B41" s="16"/>
      <c r="C41" s="17"/>
      <c r="D41" s="5" t="str">
        <f t="shared" si="13"/>
        <v/>
      </c>
      <c r="E41" s="2"/>
      <c r="F41" s="2"/>
      <c r="G41" s="2"/>
      <c r="H41" s="2"/>
      <c r="I41" s="2"/>
      <c r="J41" s="2"/>
      <c r="K41" s="2"/>
      <c r="L41" s="14"/>
      <c r="M41" s="14"/>
    </row>
    <row r="42" spans="1:13" s="15" customFormat="1" ht="15" x14ac:dyDescent="0.2">
      <c r="A42" s="160"/>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 x14ac:dyDescent="0.2">
      <c r="A43" s="160" t="s">
        <v>469</v>
      </c>
      <c r="B43" s="571" t="s">
        <v>532</v>
      </c>
      <c r="C43" s="572"/>
      <c r="D43" s="572"/>
      <c r="E43" s="572"/>
      <c r="F43" s="572"/>
      <c r="G43" s="572"/>
      <c r="H43" s="572"/>
      <c r="I43" s="573"/>
      <c r="J43" s="26"/>
      <c r="K43" s="26"/>
      <c r="L43" s="14"/>
      <c r="M43" s="14"/>
    </row>
    <row r="44" spans="1:13" s="15" customFormat="1" ht="15" x14ac:dyDescent="0.2">
      <c r="A44" s="448" t="s">
        <v>530</v>
      </c>
      <c r="B44" s="449" t="s">
        <v>517</v>
      </c>
      <c r="C44" s="17">
        <f>'5-Buget_cerere'!I44</f>
        <v>0</v>
      </c>
      <c r="D44" s="5"/>
      <c r="E44" s="602">
        <v>0</v>
      </c>
      <c r="F44" s="602">
        <v>0</v>
      </c>
      <c r="G44" s="602">
        <v>0</v>
      </c>
      <c r="H44" s="602">
        <v>0</v>
      </c>
      <c r="I44" s="602">
        <v>0</v>
      </c>
      <c r="J44" s="26"/>
      <c r="K44" s="26"/>
      <c r="L44" s="14"/>
      <c r="M44" s="14"/>
    </row>
    <row r="45" spans="1:13" s="15" customFormat="1" ht="25.5" x14ac:dyDescent="0.2">
      <c r="A45" s="448" t="s">
        <v>531</v>
      </c>
      <c r="B45" s="115" t="s">
        <v>518</v>
      </c>
      <c r="C45" s="17">
        <f>'5-Buget_cerere'!I45</f>
        <v>0</v>
      </c>
      <c r="D45" s="5"/>
      <c r="E45" s="602">
        <v>0</v>
      </c>
      <c r="F45" s="602">
        <v>0</v>
      </c>
      <c r="G45" s="602">
        <v>0</v>
      </c>
      <c r="H45" s="602">
        <v>0</v>
      </c>
      <c r="I45" s="602">
        <v>0</v>
      </c>
      <c r="J45" s="26"/>
      <c r="K45" s="26"/>
      <c r="L45" s="14"/>
      <c r="M45" s="14"/>
    </row>
    <row r="46" spans="1:13" s="15" customFormat="1" ht="15" x14ac:dyDescent="0.2">
      <c r="A46" s="450"/>
      <c r="B46" s="20" t="str">
        <f>'5-Buget_cerere'!B46</f>
        <v>TOTAL CAPITOL 7</v>
      </c>
      <c r="C46" s="17">
        <f>'5-Buget_cerere'!I46</f>
        <v>0</v>
      </c>
      <c r="D46" s="5"/>
      <c r="E46" s="21">
        <f>E45+E44</f>
        <v>0</v>
      </c>
      <c r="F46" s="21">
        <f t="shared" ref="F46:I46" si="16">F45+F44</f>
        <v>0</v>
      </c>
      <c r="G46" s="21">
        <f t="shared" si="16"/>
        <v>0</v>
      </c>
      <c r="H46" s="21">
        <f t="shared" si="16"/>
        <v>0</v>
      </c>
      <c r="I46" s="21">
        <f t="shared" si="16"/>
        <v>0</v>
      </c>
      <c r="J46" s="26"/>
      <c r="K46" s="26"/>
      <c r="L46" s="14"/>
      <c r="M46" s="14"/>
    </row>
    <row r="47" spans="1:13" s="15" customFormat="1" ht="15.75" customHeight="1" x14ac:dyDescent="0.2">
      <c r="A47" s="447" t="str">
        <f>'5-Buget_cerere'!A47</f>
        <v>CAP. 8</v>
      </c>
      <c r="B47" s="569" t="str">
        <f>'5-Buget_cerere'!B47</f>
        <v>Sprijin pentru creșterea capacităţii administrative a autorităților și instituţiilor publice</v>
      </c>
      <c r="C47" s="570"/>
      <c r="D47" s="570"/>
      <c r="E47" s="570"/>
      <c r="F47" s="570"/>
      <c r="G47" s="570"/>
      <c r="H47" s="570"/>
      <c r="I47" s="446"/>
      <c r="J47" s="18"/>
      <c r="K47" s="14"/>
      <c r="L47" s="14"/>
      <c r="M47" s="14"/>
    </row>
    <row r="48" spans="1:13" s="15" customFormat="1" ht="15" x14ac:dyDescent="0.2">
      <c r="A48" s="161" t="str">
        <f>'5-Buget_cerere'!A48</f>
        <v>8.1.</v>
      </c>
      <c r="B48" s="122" t="str">
        <f>'5-Buget_cerere'!B48</f>
        <v>Cheltuieli de consultanță și expertiză în elaborarea P.M.U.D</v>
      </c>
      <c r="C48" s="17">
        <f>'5-Buget_cerere'!I48</f>
        <v>0</v>
      </c>
      <c r="D48" s="5" t="str">
        <f>IF(E48+F48+G48+H48+I48+J48+K48&lt;&gt;C48,"Eroare!","")</f>
        <v/>
      </c>
      <c r="E48" s="602">
        <v>0</v>
      </c>
      <c r="F48" s="602">
        <v>0</v>
      </c>
      <c r="G48" s="602">
        <v>0</v>
      </c>
      <c r="H48" s="602">
        <v>0</v>
      </c>
      <c r="I48" s="602">
        <v>0</v>
      </c>
      <c r="J48" s="2">
        <v>0</v>
      </c>
      <c r="K48" s="2">
        <v>0</v>
      </c>
      <c r="L48" s="14"/>
      <c r="M48" s="14"/>
    </row>
    <row r="49" spans="1:13" s="15" customFormat="1" ht="63.75" x14ac:dyDescent="0.2">
      <c r="A49" s="161" t="s">
        <v>521</v>
      </c>
      <c r="B49" s="387" t="str">
        <f>'5-Buget_cerere'!B49</f>
        <v>Cheltuieli de consultanță și expertiză pentru delegarea gestiunii  serviciului de transport public de călători , conform prevederilor Regulamentului (CE) nr. 1370/2007</v>
      </c>
      <c r="C49" s="17">
        <f>'5-Buget_cerere'!I49</f>
        <v>0</v>
      </c>
      <c r="D49" s="5"/>
      <c r="E49" s="602">
        <v>0</v>
      </c>
      <c r="F49" s="602">
        <v>0</v>
      </c>
      <c r="G49" s="602">
        <v>0</v>
      </c>
      <c r="H49" s="602">
        <v>0</v>
      </c>
      <c r="I49" s="602">
        <v>0</v>
      </c>
      <c r="J49" s="2"/>
      <c r="K49" s="2"/>
      <c r="L49" s="14"/>
      <c r="M49" s="14"/>
    </row>
    <row r="50" spans="1:13" s="15" customFormat="1" ht="15" x14ac:dyDescent="0.2">
      <c r="A50" s="160"/>
      <c r="B50" s="69" t="str">
        <f>'5-Buget_cerere'!B50</f>
        <v>TOTAL CAPITOL 8</v>
      </c>
      <c r="C50" s="17">
        <f>'5-Buget_cerere'!I50</f>
        <v>0</v>
      </c>
      <c r="D50" s="5" t="str">
        <f t="shared" ref="D50:D58" si="17">IF(E50+F50+G50+H50+I50+J50+K50&lt;&gt;C50,"Eroare!","")</f>
        <v/>
      </c>
      <c r="E50" s="21">
        <f>SUM(E48:E49)</f>
        <v>0</v>
      </c>
      <c r="F50" s="21">
        <f>SUM(F48:F49)</f>
        <v>0</v>
      </c>
      <c r="G50" s="21">
        <f>SUM(G48:G49)</f>
        <v>0</v>
      </c>
      <c r="H50" s="21">
        <f>SUM(H48:H49)</f>
        <v>0</v>
      </c>
      <c r="I50" s="21">
        <f>SUM(I48:I49)</f>
        <v>0</v>
      </c>
      <c r="J50" s="21">
        <f t="shared" ref="J50:K50" si="18">SUM(J48)</f>
        <v>0</v>
      </c>
      <c r="K50" s="21">
        <f t="shared" si="18"/>
        <v>0</v>
      </c>
      <c r="L50" s="14"/>
      <c r="M50" s="14"/>
    </row>
    <row r="51" spans="1:13" s="15" customFormat="1" ht="15" hidden="1" x14ac:dyDescent="0.2">
      <c r="A51" s="160" t="e">
        <f>'5-Buget_cerere'!#REF!</f>
        <v>#REF!</v>
      </c>
      <c r="B51" s="13" t="e">
        <f>'5-Buget_cerere'!#REF!</f>
        <v>#REF!</v>
      </c>
      <c r="C51" s="17" t="e">
        <f>'5-Buget_cerere'!#REF!</f>
        <v>#REF!</v>
      </c>
      <c r="D51" s="5" t="e">
        <f t="shared" si="17"/>
        <v>#REF!</v>
      </c>
      <c r="E51" s="2">
        <v>0</v>
      </c>
      <c r="F51" s="2">
        <v>0</v>
      </c>
      <c r="G51" s="2">
        <v>0</v>
      </c>
      <c r="H51" s="2">
        <v>0</v>
      </c>
      <c r="I51" s="2">
        <v>0</v>
      </c>
      <c r="J51" s="2">
        <v>0</v>
      </c>
      <c r="K51" s="2">
        <v>0</v>
      </c>
      <c r="L51" s="14"/>
      <c r="M51" s="14"/>
    </row>
    <row r="52" spans="1:13" s="15" customFormat="1" ht="15" hidden="1" x14ac:dyDescent="0.2">
      <c r="A52" s="160" t="e">
        <f>'5-Buget_cerere'!#REF!</f>
        <v>#REF!</v>
      </c>
      <c r="B52" s="13" t="e">
        <f>'5-Buget_cerere'!#REF!</f>
        <v>#REF!</v>
      </c>
      <c r="C52" s="17" t="e">
        <f>'5-Buget_cerere'!#REF!</f>
        <v>#REF!</v>
      </c>
      <c r="D52" s="5" t="e">
        <f t="shared" si="17"/>
        <v>#REF!</v>
      </c>
      <c r="E52" s="2">
        <v>0</v>
      </c>
      <c r="F52" s="2">
        <v>0</v>
      </c>
      <c r="G52" s="2">
        <v>0</v>
      </c>
      <c r="H52" s="2">
        <v>0</v>
      </c>
      <c r="I52" s="2">
        <v>0</v>
      </c>
      <c r="J52" s="2">
        <v>0</v>
      </c>
      <c r="K52" s="2">
        <v>0</v>
      </c>
      <c r="L52" s="14"/>
      <c r="M52" s="14"/>
    </row>
    <row r="53" spans="1:13" s="15" customFormat="1" ht="15" hidden="1" x14ac:dyDescent="0.2">
      <c r="A53" s="160" t="e">
        <f>'5-Buget_cerere'!#REF!</f>
        <v>#REF!</v>
      </c>
      <c r="B53" s="13" t="e">
        <f>'5-Buget_cerere'!#REF!</f>
        <v>#REF!</v>
      </c>
      <c r="C53" s="17" t="e">
        <f>'5-Buget_cerere'!#REF!</f>
        <v>#REF!</v>
      </c>
      <c r="D53" s="5" t="e">
        <f t="shared" si="17"/>
        <v>#REF!</v>
      </c>
      <c r="E53" s="2">
        <v>0</v>
      </c>
      <c r="F53" s="2">
        <v>0</v>
      </c>
      <c r="G53" s="2">
        <v>0</v>
      </c>
      <c r="H53" s="2">
        <v>0</v>
      </c>
      <c r="I53" s="2">
        <v>0</v>
      </c>
      <c r="J53" s="2">
        <v>0</v>
      </c>
      <c r="K53" s="2">
        <v>0</v>
      </c>
      <c r="L53" s="14"/>
      <c r="M53" s="14"/>
    </row>
    <row r="54" spans="1:13" s="15" customFormat="1" ht="15" hidden="1" x14ac:dyDescent="0.2">
      <c r="A54" s="160" t="e">
        <f>'5-Buget_cerere'!#REF!</f>
        <v>#REF!</v>
      </c>
      <c r="B54" s="13" t="e">
        <f>'5-Buget_cerere'!#REF!</f>
        <v>#REF!</v>
      </c>
      <c r="C54" s="17" t="e">
        <f>'5-Buget_cerere'!#REF!</f>
        <v>#REF!</v>
      </c>
      <c r="D54" s="5" t="e">
        <f t="shared" si="17"/>
        <v>#REF!</v>
      </c>
      <c r="E54" s="2">
        <v>0</v>
      </c>
      <c r="F54" s="2">
        <v>0</v>
      </c>
      <c r="G54" s="2">
        <v>0</v>
      </c>
      <c r="H54" s="2">
        <v>0</v>
      </c>
      <c r="I54" s="2">
        <v>0</v>
      </c>
      <c r="J54" s="2">
        <v>0</v>
      </c>
      <c r="K54" s="2">
        <v>0</v>
      </c>
      <c r="L54" s="14"/>
      <c r="M54" s="14"/>
    </row>
    <row r="55" spans="1:13" s="15" customFormat="1" ht="15" hidden="1" x14ac:dyDescent="0.2">
      <c r="A55" s="160" t="e">
        <f>'5-Buget_cerere'!#REF!</f>
        <v>#REF!</v>
      </c>
      <c r="B55" s="13" t="e">
        <f>'5-Buget_cerere'!#REF!</f>
        <v>#REF!</v>
      </c>
      <c r="C55" s="17" t="e">
        <f>'5-Buget_cerere'!#REF!</f>
        <v>#REF!</v>
      </c>
      <c r="D55" s="5" t="e">
        <f t="shared" si="17"/>
        <v>#REF!</v>
      </c>
      <c r="E55" s="2"/>
      <c r="F55" s="2"/>
      <c r="G55" s="2"/>
      <c r="H55" s="2"/>
      <c r="I55" s="2"/>
      <c r="J55" s="2"/>
      <c r="K55" s="2"/>
      <c r="L55" s="14"/>
      <c r="M55" s="14"/>
    </row>
    <row r="56" spans="1:13" s="15" customFormat="1" ht="15" hidden="1" x14ac:dyDescent="0.2">
      <c r="A56" s="160" t="e">
        <f>'5-Buget_cerere'!#REF!</f>
        <v>#REF!</v>
      </c>
      <c r="B56" s="13" t="e">
        <f>'5-Buget_cerere'!#REF!</f>
        <v>#REF!</v>
      </c>
      <c r="C56" s="17" t="e">
        <f>'5-Buget_cerere'!#REF!</f>
        <v>#REF!</v>
      </c>
      <c r="D56" s="5" t="e">
        <f t="shared" si="17"/>
        <v>#REF!</v>
      </c>
      <c r="E56" s="2"/>
      <c r="F56" s="2"/>
      <c r="G56" s="2"/>
      <c r="H56" s="2"/>
      <c r="I56" s="2"/>
      <c r="J56" s="2"/>
      <c r="K56" s="2"/>
      <c r="L56" s="14"/>
      <c r="M56" s="14"/>
    </row>
    <row r="57" spans="1:13" s="15" customFormat="1" ht="15" hidden="1" x14ac:dyDescent="0.2">
      <c r="A57" s="160" t="e">
        <f>'5-Buget_cerere'!#REF!</f>
        <v>#REF!</v>
      </c>
      <c r="B57" s="13" t="e">
        <f>'5-Buget_cerere'!#REF!</f>
        <v>#REF!</v>
      </c>
      <c r="C57" s="17">
        <f>'5-Buget_cerere'!I50</f>
        <v>0</v>
      </c>
      <c r="D57" s="5" t="str">
        <f t="shared" si="17"/>
        <v/>
      </c>
      <c r="E57" s="2"/>
      <c r="F57" s="2"/>
      <c r="G57" s="2"/>
      <c r="H57" s="2"/>
      <c r="I57" s="2"/>
      <c r="J57" s="2"/>
      <c r="K57" s="2"/>
      <c r="L57" s="14"/>
      <c r="M57" s="14"/>
    </row>
    <row r="58" spans="1:13" s="23" customFormat="1" ht="16.5" x14ac:dyDescent="0.2">
      <c r="A58" s="162"/>
      <c r="B58" s="22" t="str">
        <f>'5-Buget_cerere'!B52</f>
        <v>TOTAL GENERAL</v>
      </c>
      <c r="C58" s="17">
        <f>'5-Buget_cerere'!I52</f>
        <v>0</v>
      </c>
      <c r="D58" s="5" t="str">
        <f t="shared" si="17"/>
        <v/>
      </c>
      <c r="E58" s="21">
        <f>E50+E42+E37+E31+E23+E11+E14+E46</f>
        <v>0</v>
      </c>
      <c r="F58" s="21">
        <f t="shared" ref="F58:I58" si="19">F50+F42+F37+F31+F23+F11+F14+F46</f>
        <v>0</v>
      </c>
      <c r="G58" s="21">
        <f t="shared" si="19"/>
        <v>0</v>
      </c>
      <c r="H58" s="21">
        <f t="shared" si="19"/>
        <v>0</v>
      </c>
      <c r="I58" s="21">
        <f t="shared" si="19"/>
        <v>0</v>
      </c>
      <c r="J58" s="21">
        <f t="shared" ref="J58:K58" si="20">J50+J42+J37+J31+J23+J11</f>
        <v>0</v>
      </c>
      <c r="K58" s="21">
        <f t="shared" si="20"/>
        <v>0</v>
      </c>
      <c r="L58" s="14"/>
      <c r="M58" s="14"/>
    </row>
    <row r="59" spans="1:13" s="27" customFormat="1" x14ac:dyDescent="0.2">
      <c r="A59" s="24"/>
      <c r="B59" s="25"/>
      <c r="C59" s="26"/>
      <c r="D59" s="8"/>
      <c r="E59" s="9"/>
      <c r="F59" s="9"/>
      <c r="G59" s="9"/>
      <c r="H59" s="9"/>
      <c r="I59" s="18"/>
      <c r="J59" s="18"/>
      <c r="K59" s="18"/>
      <c r="L59" s="18"/>
      <c r="M59" s="18"/>
    </row>
    <row r="60" spans="1:13" s="27" customFormat="1" x14ac:dyDescent="0.2">
      <c r="A60" s="24"/>
      <c r="B60" s="28"/>
      <c r="C60" s="26"/>
      <c r="D60" s="8"/>
      <c r="E60" s="9"/>
      <c r="F60" s="9"/>
      <c r="G60" s="9"/>
      <c r="H60" s="9"/>
      <c r="I60" s="18"/>
      <c r="J60" s="18"/>
      <c r="K60" s="18"/>
      <c r="L60" s="18"/>
      <c r="M60" s="18"/>
    </row>
    <row r="61" spans="1:13" s="29" customFormat="1" x14ac:dyDescent="0.2">
      <c r="A61" s="564" t="s">
        <v>59</v>
      </c>
      <c r="B61" s="564"/>
      <c r="C61" s="556" t="s">
        <v>50</v>
      </c>
      <c r="D61" s="557" t="s">
        <v>51</v>
      </c>
      <c r="E61" s="565" t="s">
        <v>31</v>
      </c>
      <c r="F61" s="566"/>
      <c r="G61" s="566"/>
      <c r="H61" s="566"/>
      <c r="I61" s="566"/>
      <c r="J61" s="566"/>
      <c r="K61" s="566"/>
      <c r="L61" s="1"/>
      <c r="M61" s="1"/>
    </row>
    <row r="62" spans="1:13" s="30" customFormat="1" x14ac:dyDescent="0.2">
      <c r="A62" s="564"/>
      <c r="B62" s="564"/>
      <c r="C62" s="556"/>
      <c r="D62" s="557"/>
      <c r="E62" s="10" t="s">
        <v>27</v>
      </c>
      <c r="F62" s="10" t="s">
        <v>28</v>
      </c>
      <c r="G62" s="10" t="s">
        <v>29</v>
      </c>
      <c r="H62" s="10" t="s">
        <v>30</v>
      </c>
      <c r="I62" s="10" t="s">
        <v>64</v>
      </c>
      <c r="J62" s="10" t="s">
        <v>65</v>
      </c>
      <c r="K62" s="10" t="s">
        <v>66</v>
      </c>
      <c r="L62" s="11"/>
      <c r="M62" s="11"/>
    </row>
    <row r="63" spans="1:13" s="32" customFormat="1" x14ac:dyDescent="0.2">
      <c r="A63" s="545" t="s">
        <v>68</v>
      </c>
      <c r="B63" s="545"/>
      <c r="C63" s="17">
        <f>'5-Buget_cerere'!C56</f>
        <v>0</v>
      </c>
      <c r="D63" s="5" t="str">
        <f>IF(E63+F63+G63+H63+I63+J63+K63&lt;&gt;C63,"Eroare!","")</f>
        <v/>
      </c>
      <c r="E63" s="3">
        <f>E58</f>
        <v>0</v>
      </c>
      <c r="F63" s="3">
        <f t="shared" ref="F63:H63" si="21">F58</f>
        <v>0</v>
      </c>
      <c r="G63" s="3">
        <f t="shared" si="21"/>
        <v>0</v>
      </c>
      <c r="H63" s="3">
        <f t="shared" si="21"/>
        <v>0</v>
      </c>
      <c r="I63" s="3">
        <f t="shared" ref="I63:K63" si="22">I58</f>
        <v>0</v>
      </c>
      <c r="J63" s="3">
        <f t="shared" si="22"/>
        <v>0</v>
      </c>
      <c r="K63" s="3">
        <f t="shared" si="22"/>
        <v>0</v>
      </c>
      <c r="L63" s="31"/>
      <c r="M63" s="31"/>
    </row>
    <row r="64" spans="1:13" s="32" customFormat="1" x14ac:dyDescent="0.2">
      <c r="A64" s="547" t="s">
        <v>70</v>
      </c>
      <c r="B64" s="548"/>
      <c r="C64" s="41">
        <f>'5-Buget_cerere'!G52</f>
        <v>0</v>
      </c>
      <c r="D64" s="5" t="str">
        <f t="shared" ref="D64:D68" si="23">IF(E64+F64+G64+H64+I64+J64+K64&lt;&gt;C64,"Eroare!","")</f>
        <v/>
      </c>
      <c r="E64" s="603">
        <v>0</v>
      </c>
      <c r="F64" s="603">
        <v>0</v>
      </c>
      <c r="G64" s="603">
        <v>0</v>
      </c>
      <c r="H64" s="603">
        <v>0</v>
      </c>
      <c r="I64" s="603">
        <v>0</v>
      </c>
      <c r="J64" s="42">
        <v>0</v>
      </c>
      <c r="K64" s="42">
        <v>0</v>
      </c>
      <c r="L64" s="31"/>
      <c r="M64" s="31"/>
    </row>
    <row r="65" spans="1:13" s="32" customFormat="1" x14ac:dyDescent="0.2">
      <c r="A65" s="545" t="s">
        <v>52</v>
      </c>
      <c r="B65" s="545"/>
      <c r="C65" s="17">
        <f>'5-Buget_cerere'!C59</f>
        <v>0</v>
      </c>
      <c r="D65" s="5" t="str">
        <f t="shared" si="23"/>
        <v/>
      </c>
      <c r="E65" s="3">
        <f>SUM(E66:E67)</f>
        <v>0</v>
      </c>
      <c r="F65" s="3">
        <f t="shared" ref="F65:H65" si="24">SUM(F66:F67)</f>
        <v>0</v>
      </c>
      <c r="G65" s="3">
        <f t="shared" si="24"/>
        <v>0</v>
      </c>
      <c r="H65" s="3">
        <f t="shared" si="24"/>
        <v>0</v>
      </c>
      <c r="I65" s="3">
        <f t="shared" ref="I65:K65" si="25">SUM(I66:I67)</f>
        <v>0</v>
      </c>
      <c r="J65" s="3">
        <f t="shared" si="25"/>
        <v>0</v>
      </c>
      <c r="K65" s="3">
        <f t="shared" si="25"/>
        <v>0</v>
      </c>
      <c r="L65" s="31"/>
      <c r="M65" s="31"/>
    </row>
    <row r="66" spans="1:13" s="30" customFormat="1" x14ac:dyDescent="0.2">
      <c r="A66" s="546" t="s">
        <v>60</v>
      </c>
      <c r="B66" s="546"/>
      <c r="C66" s="17"/>
      <c r="D66" s="5"/>
      <c r="E66" s="602">
        <v>0</v>
      </c>
      <c r="F66" s="602">
        <v>0</v>
      </c>
      <c r="G66" s="602">
        <v>0</v>
      </c>
      <c r="H66" s="602">
        <v>0</v>
      </c>
      <c r="I66" s="602">
        <v>0</v>
      </c>
      <c r="J66" s="2">
        <v>0</v>
      </c>
      <c r="K66" s="2">
        <v>0</v>
      </c>
      <c r="L66" s="11"/>
      <c r="M66" s="11"/>
    </row>
    <row r="67" spans="1:13" s="30" customFormat="1" x14ac:dyDescent="0.2">
      <c r="A67" s="546" t="s">
        <v>61</v>
      </c>
      <c r="B67" s="546"/>
      <c r="C67" s="17"/>
      <c r="D67" s="5"/>
      <c r="E67" s="602">
        <v>0</v>
      </c>
      <c r="F67" s="602">
        <v>0</v>
      </c>
      <c r="G67" s="602">
        <v>0</v>
      </c>
      <c r="H67" s="602">
        <v>0</v>
      </c>
      <c r="I67" s="602">
        <v>0</v>
      </c>
      <c r="J67" s="2">
        <v>0</v>
      </c>
      <c r="K67" s="2">
        <v>0</v>
      </c>
      <c r="L67" s="11"/>
      <c r="M67" s="11"/>
    </row>
    <row r="68" spans="1:13" s="32" customFormat="1" x14ac:dyDescent="0.2">
      <c r="A68" s="545" t="str">
        <f>'5-Buget_cerere'!B62</f>
        <v>ASISTENŢĂ FINANCIARĂ NERAMBURSABILĂ SOLICITATĂ</v>
      </c>
      <c r="B68" s="545"/>
      <c r="C68" s="17">
        <f>'5-Buget_cerere'!C62</f>
        <v>0</v>
      </c>
      <c r="D68" s="5" t="str">
        <f t="shared" si="23"/>
        <v/>
      </c>
      <c r="E68" s="602">
        <v>0</v>
      </c>
      <c r="F68" s="602">
        <v>0</v>
      </c>
      <c r="G68" s="602">
        <v>0</v>
      </c>
      <c r="H68" s="602">
        <v>0</v>
      </c>
      <c r="I68" s="602">
        <v>0</v>
      </c>
      <c r="J68" s="2">
        <v>0</v>
      </c>
      <c r="K68" s="2">
        <v>0</v>
      </c>
      <c r="L68" s="31"/>
      <c r="M68" s="31"/>
    </row>
    <row r="69" spans="1:13" s="35" customFormat="1" ht="15" x14ac:dyDescent="0.2">
      <c r="A69" s="33"/>
      <c r="B69" s="34"/>
      <c r="C69" s="26"/>
      <c r="D69" s="8"/>
      <c r="E69" s="9"/>
      <c r="F69" s="9"/>
      <c r="G69" s="9"/>
      <c r="H69" s="9"/>
      <c r="I69" s="31"/>
      <c r="J69" s="18"/>
      <c r="K69" s="31"/>
      <c r="L69" s="31"/>
      <c r="M69" s="31"/>
    </row>
    <row r="70" spans="1:13" s="35" customFormat="1" ht="15" x14ac:dyDescent="0.2">
      <c r="A70" s="33"/>
      <c r="B70" s="36"/>
      <c r="C70" s="26"/>
      <c r="D70" s="8"/>
      <c r="E70" s="9"/>
      <c r="F70" s="9"/>
      <c r="G70" s="9"/>
      <c r="H70" s="9"/>
      <c r="I70" s="31"/>
      <c r="J70" s="31"/>
      <c r="K70" s="31"/>
      <c r="L70" s="31"/>
      <c r="M70" s="31"/>
    </row>
    <row r="71" spans="1:13" s="12" customFormat="1" ht="15" x14ac:dyDescent="0.2">
      <c r="A71" s="549" t="s">
        <v>49</v>
      </c>
      <c r="B71" s="549"/>
      <c r="C71" s="549"/>
      <c r="D71" s="8"/>
      <c r="E71" s="9"/>
      <c r="F71" s="9"/>
      <c r="G71" s="9"/>
      <c r="H71" s="9"/>
      <c r="I71" s="11"/>
      <c r="J71" s="11"/>
      <c r="K71" s="11"/>
      <c r="L71" s="11"/>
      <c r="M71" s="11"/>
    </row>
    <row r="72" spans="1:13" s="12" customFormat="1" ht="15" customHeight="1" x14ac:dyDescent="0.2">
      <c r="A72" s="554" t="s">
        <v>5</v>
      </c>
      <c r="B72" s="555"/>
      <c r="C72" s="37" t="s">
        <v>53</v>
      </c>
      <c r="E72" s="10" t="s">
        <v>27</v>
      </c>
      <c r="F72" s="10" t="s">
        <v>28</v>
      </c>
      <c r="G72" s="10" t="s">
        <v>29</v>
      </c>
      <c r="H72" s="10" t="s">
        <v>30</v>
      </c>
      <c r="I72" s="10" t="s">
        <v>64</v>
      </c>
      <c r="J72" s="10" t="s">
        <v>65</v>
      </c>
      <c r="K72" s="10" t="s">
        <v>67</v>
      </c>
      <c r="M72" s="11"/>
    </row>
    <row r="73" spans="1:13" s="12" customFormat="1" ht="15" customHeight="1" x14ac:dyDescent="0.2">
      <c r="A73" s="552" t="s">
        <v>0</v>
      </c>
      <c r="B73" s="553"/>
      <c r="C73" s="5">
        <f>SUM(E73:K73)</f>
        <v>0</v>
      </c>
      <c r="E73" s="3">
        <f>E67</f>
        <v>0</v>
      </c>
      <c r="F73" s="3">
        <f>F67</f>
        <v>0</v>
      </c>
      <c r="G73" s="3">
        <f>G67</f>
        <v>0</v>
      </c>
      <c r="H73" s="3">
        <f>H67</f>
        <v>0</v>
      </c>
      <c r="I73" s="3">
        <f t="shared" ref="I73:K73" si="26">I67</f>
        <v>0</v>
      </c>
      <c r="J73" s="3">
        <f t="shared" si="26"/>
        <v>0</v>
      </c>
      <c r="K73" s="3">
        <f t="shared" si="26"/>
        <v>0</v>
      </c>
      <c r="M73" s="11"/>
    </row>
    <row r="74" spans="1:13" s="12" customFormat="1" ht="15" customHeight="1" x14ac:dyDescent="0.2">
      <c r="A74" s="552" t="s">
        <v>1</v>
      </c>
      <c r="B74" s="553"/>
      <c r="C74" s="5">
        <f>SUM(E74:K74)</f>
        <v>0</v>
      </c>
      <c r="E74" s="602">
        <v>0</v>
      </c>
      <c r="F74" s="602">
        <v>0</v>
      </c>
      <c r="G74" s="602">
        <v>0</v>
      </c>
      <c r="H74" s="602">
        <v>0</v>
      </c>
      <c r="I74" s="602">
        <v>0</v>
      </c>
      <c r="J74" s="2">
        <v>0</v>
      </c>
      <c r="K74" s="2">
        <v>0</v>
      </c>
      <c r="M74" s="11"/>
    </row>
    <row r="75" spans="1:13" s="12" customFormat="1" ht="15" customHeight="1" x14ac:dyDescent="0.2">
      <c r="A75" s="552" t="s">
        <v>2</v>
      </c>
      <c r="B75" s="553"/>
      <c r="C75" s="5">
        <f>SUM(E75:K75)</f>
        <v>0</v>
      </c>
      <c r="E75" s="602">
        <v>0</v>
      </c>
      <c r="F75" s="602">
        <v>0</v>
      </c>
      <c r="G75" s="602">
        <v>0</v>
      </c>
      <c r="H75" s="602">
        <v>0</v>
      </c>
      <c r="I75" s="602">
        <v>0</v>
      </c>
      <c r="J75" s="2">
        <v>0</v>
      </c>
      <c r="K75" s="2">
        <v>0</v>
      </c>
      <c r="M75" s="11"/>
    </row>
    <row r="76" spans="1:13" s="35" customFormat="1" ht="15" customHeight="1" x14ac:dyDescent="0.2">
      <c r="A76" s="550" t="s">
        <v>3</v>
      </c>
      <c r="B76" s="551"/>
      <c r="C76" s="5">
        <f>SUM(E76:K76)</f>
        <v>0</v>
      </c>
      <c r="E76" s="3">
        <f t="shared" ref="E76:J76" si="27">E75+E74</f>
        <v>0</v>
      </c>
      <c r="F76" s="3">
        <f t="shared" si="27"/>
        <v>0</v>
      </c>
      <c r="G76" s="3">
        <f t="shared" si="27"/>
        <v>0</v>
      </c>
      <c r="H76" s="3">
        <f t="shared" si="27"/>
        <v>0</v>
      </c>
      <c r="I76" s="3">
        <f t="shared" si="27"/>
        <v>0</v>
      </c>
      <c r="J76" s="3">
        <f t="shared" si="27"/>
        <v>0</v>
      </c>
      <c r="K76" s="3">
        <f t="shared" ref="K76" si="28">K75+K74</f>
        <v>0</v>
      </c>
      <c r="M76" s="31"/>
    </row>
    <row r="77" spans="1:13" s="12" customFormat="1" ht="15" hidden="1" x14ac:dyDescent="0.2">
      <c r="A77" s="24"/>
      <c r="B77" s="39"/>
      <c r="C77" s="5">
        <f t="shared" ref="C77:C92" si="29">SUM(D77:K77)</f>
        <v>0</v>
      </c>
      <c r="D77" s="10" t="s">
        <v>125</v>
      </c>
      <c r="E77" s="10" t="s">
        <v>126</v>
      </c>
      <c r="F77" s="10" t="s">
        <v>127</v>
      </c>
      <c r="G77" s="10" t="s">
        <v>128</v>
      </c>
      <c r="H77" s="10" t="s">
        <v>129</v>
      </c>
      <c r="I77" s="11"/>
      <c r="J77" s="11"/>
      <c r="K77" s="11"/>
      <c r="L77" s="11"/>
      <c r="M77" s="11"/>
    </row>
    <row r="78" spans="1:13" s="12" customFormat="1" ht="15" hidden="1" x14ac:dyDescent="0.2">
      <c r="A78" s="24"/>
      <c r="B78" s="39"/>
      <c r="C78" s="5">
        <f t="shared" si="29"/>
        <v>0</v>
      </c>
      <c r="D78" s="38"/>
      <c r="E78" s="38"/>
      <c r="F78" s="38"/>
      <c r="G78" s="38"/>
      <c r="H78" s="38"/>
      <c r="I78" s="11"/>
      <c r="J78" s="11"/>
      <c r="K78" s="11"/>
      <c r="L78" s="11"/>
      <c r="M78" s="11"/>
    </row>
    <row r="79" spans="1:13" s="12" customFormat="1" ht="15" hidden="1" x14ac:dyDescent="0.2">
      <c r="A79" s="24"/>
      <c r="B79" s="39"/>
      <c r="C79" s="5">
        <f t="shared" si="29"/>
        <v>0</v>
      </c>
      <c r="D79" s="2">
        <v>0</v>
      </c>
      <c r="E79" s="2">
        <v>0</v>
      </c>
      <c r="F79" s="2">
        <v>0</v>
      </c>
      <c r="G79" s="2">
        <v>0</v>
      </c>
      <c r="H79" s="2">
        <v>0</v>
      </c>
      <c r="I79" s="11"/>
      <c r="J79" s="11"/>
      <c r="K79" s="11"/>
      <c r="L79" s="11"/>
      <c r="M79" s="11"/>
    </row>
    <row r="80" spans="1:13" s="12" customFormat="1" ht="15" hidden="1" x14ac:dyDescent="0.2">
      <c r="A80" s="24"/>
      <c r="B80" s="39"/>
      <c r="C80" s="5">
        <f t="shared" si="29"/>
        <v>0</v>
      </c>
      <c r="D80" s="2">
        <v>0</v>
      </c>
      <c r="E80" s="2">
        <v>0</v>
      </c>
      <c r="F80" s="2">
        <v>0</v>
      </c>
      <c r="G80" s="2">
        <v>0</v>
      </c>
      <c r="H80" s="2">
        <v>0</v>
      </c>
      <c r="I80" s="11"/>
      <c r="J80" s="11"/>
      <c r="K80" s="11"/>
      <c r="L80" s="11"/>
      <c r="M80" s="11"/>
    </row>
    <row r="81" spans="1:13" s="12" customFormat="1" ht="15" hidden="1" x14ac:dyDescent="0.2">
      <c r="A81" s="24"/>
      <c r="B81" s="39"/>
      <c r="C81" s="5">
        <f t="shared" si="29"/>
        <v>0</v>
      </c>
      <c r="D81" s="3">
        <f>D80+D79</f>
        <v>0</v>
      </c>
      <c r="E81" s="3">
        <f>E80+E79</f>
        <v>0</v>
      </c>
      <c r="F81" s="3">
        <f>F80+F79</f>
        <v>0</v>
      </c>
      <c r="G81" s="3">
        <f>G80+G79</f>
        <v>0</v>
      </c>
      <c r="H81" s="3">
        <f>H80+H79</f>
        <v>0</v>
      </c>
      <c r="I81" s="11"/>
      <c r="J81" s="11"/>
      <c r="K81" s="11"/>
      <c r="L81" s="11"/>
      <c r="M81" s="11"/>
    </row>
    <row r="82" spans="1:13" s="12" customFormat="1" ht="15" hidden="1" x14ac:dyDescent="0.2">
      <c r="A82" s="24"/>
      <c r="B82" s="39"/>
      <c r="C82" s="5">
        <f t="shared" si="29"/>
        <v>0</v>
      </c>
      <c r="D82" s="10" t="s">
        <v>130</v>
      </c>
      <c r="E82" s="10" t="s">
        <v>131</v>
      </c>
      <c r="F82" s="10" t="s">
        <v>132</v>
      </c>
      <c r="G82" s="10" t="s">
        <v>133</v>
      </c>
      <c r="H82" s="10" t="s">
        <v>134</v>
      </c>
      <c r="I82" s="11"/>
      <c r="J82" s="11"/>
      <c r="K82" s="11"/>
      <c r="L82" s="11"/>
      <c r="M82" s="11"/>
    </row>
    <row r="83" spans="1:13" s="12" customFormat="1" ht="15" hidden="1" x14ac:dyDescent="0.2">
      <c r="A83" s="24"/>
      <c r="B83" s="39"/>
      <c r="C83" s="5">
        <f t="shared" si="29"/>
        <v>0</v>
      </c>
      <c r="D83" s="38"/>
      <c r="E83" s="38"/>
      <c r="F83" s="38"/>
      <c r="G83" s="38"/>
      <c r="H83" s="38"/>
      <c r="I83" s="11"/>
      <c r="J83" s="11"/>
      <c r="K83" s="11"/>
      <c r="L83" s="11"/>
      <c r="M83" s="11"/>
    </row>
    <row r="84" spans="1:13" s="12" customFormat="1" ht="15" hidden="1" x14ac:dyDescent="0.2">
      <c r="A84" s="24"/>
      <c r="B84" s="39"/>
      <c r="C84" s="5">
        <f t="shared" si="29"/>
        <v>0</v>
      </c>
      <c r="D84" s="2">
        <v>0</v>
      </c>
      <c r="E84" s="2">
        <v>0</v>
      </c>
      <c r="F84" s="2">
        <v>0</v>
      </c>
      <c r="G84" s="2">
        <v>0</v>
      </c>
      <c r="H84" s="2">
        <v>0</v>
      </c>
      <c r="I84" s="11"/>
      <c r="J84" s="11"/>
      <c r="K84" s="11"/>
      <c r="L84" s="11"/>
      <c r="M84" s="11"/>
    </row>
    <row r="85" spans="1:13" s="12" customFormat="1" ht="15" hidden="1" x14ac:dyDescent="0.2">
      <c r="A85" s="24"/>
      <c r="B85" s="39"/>
      <c r="C85" s="5">
        <f t="shared" si="29"/>
        <v>0</v>
      </c>
      <c r="D85" s="2">
        <v>0</v>
      </c>
      <c r="E85" s="2">
        <v>0</v>
      </c>
      <c r="F85" s="2">
        <v>0</v>
      </c>
      <c r="G85" s="2">
        <v>0</v>
      </c>
      <c r="H85" s="2">
        <v>0</v>
      </c>
      <c r="I85" s="11"/>
      <c r="J85" s="11"/>
      <c r="K85" s="11"/>
      <c r="L85" s="11"/>
      <c r="M85" s="11"/>
    </row>
    <row r="86" spans="1:13" s="12" customFormat="1" ht="15" hidden="1" x14ac:dyDescent="0.2">
      <c r="A86" s="24"/>
      <c r="B86" s="39"/>
      <c r="C86" s="5">
        <f t="shared" si="29"/>
        <v>0</v>
      </c>
      <c r="D86" s="3">
        <f>D85+D84</f>
        <v>0</v>
      </c>
      <c r="E86" s="3">
        <f>E85+E84</f>
        <v>0</v>
      </c>
      <c r="F86" s="3">
        <f>F85+F84</f>
        <v>0</v>
      </c>
      <c r="G86" s="3">
        <f>G85+G84</f>
        <v>0</v>
      </c>
      <c r="H86" s="3">
        <f>H85+H84</f>
        <v>0</v>
      </c>
      <c r="I86" s="11"/>
      <c r="J86" s="11"/>
      <c r="K86" s="11"/>
      <c r="L86" s="11"/>
      <c r="M86" s="11"/>
    </row>
    <row r="87" spans="1:13" s="12" customFormat="1" ht="15" hidden="1" x14ac:dyDescent="0.2">
      <c r="A87" s="24"/>
      <c r="B87" s="39"/>
      <c r="C87" s="5">
        <f t="shared" si="29"/>
        <v>0</v>
      </c>
      <c r="D87" s="10" t="s">
        <v>135</v>
      </c>
      <c r="E87" s="10" t="s">
        <v>136</v>
      </c>
      <c r="F87" s="10" t="s">
        <v>137</v>
      </c>
      <c r="G87" s="10" t="s">
        <v>138</v>
      </c>
      <c r="H87" s="10" t="s">
        <v>139</v>
      </c>
      <c r="I87" s="11"/>
      <c r="J87" s="11"/>
      <c r="K87" s="11"/>
      <c r="L87" s="11"/>
      <c r="M87" s="11"/>
    </row>
    <row r="88" spans="1:13" s="12" customFormat="1" ht="15" hidden="1" x14ac:dyDescent="0.2">
      <c r="A88" s="24"/>
      <c r="B88" s="39"/>
      <c r="C88" s="5">
        <f t="shared" si="29"/>
        <v>0</v>
      </c>
      <c r="D88" s="38"/>
      <c r="E88" s="38"/>
      <c r="F88" s="38"/>
      <c r="G88" s="38"/>
      <c r="H88" s="38"/>
      <c r="I88" s="11"/>
      <c r="J88" s="11"/>
      <c r="K88" s="11"/>
      <c r="L88" s="11"/>
      <c r="M88" s="11"/>
    </row>
    <row r="89" spans="1:13" s="12" customFormat="1" ht="15" hidden="1" x14ac:dyDescent="0.2">
      <c r="A89" s="24"/>
      <c r="B89" s="39"/>
      <c r="C89" s="5">
        <f t="shared" si="29"/>
        <v>0</v>
      </c>
      <c r="D89" s="2">
        <v>0</v>
      </c>
      <c r="E89" s="2">
        <v>0</v>
      </c>
      <c r="F89" s="2">
        <v>0</v>
      </c>
      <c r="G89" s="2">
        <v>0</v>
      </c>
      <c r="H89" s="2">
        <v>0</v>
      </c>
      <c r="I89" s="11"/>
      <c r="J89" s="11"/>
      <c r="K89" s="11"/>
      <c r="L89" s="11"/>
      <c r="M89" s="11"/>
    </row>
    <row r="90" spans="1:13" s="12" customFormat="1" ht="15" hidden="1" x14ac:dyDescent="0.2">
      <c r="A90" s="24"/>
      <c r="B90" s="39"/>
      <c r="C90" s="5">
        <f t="shared" si="29"/>
        <v>0</v>
      </c>
      <c r="D90" s="2">
        <v>0</v>
      </c>
      <c r="E90" s="2">
        <v>0</v>
      </c>
      <c r="F90" s="2">
        <v>0</v>
      </c>
      <c r="G90" s="2">
        <v>0</v>
      </c>
      <c r="H90" s="2">
        <v>0</v>
      </c>
      <c r="I90" s="11"/>
      <c r="J90" s="11"/>
      <c r="K90" s="11"/>
      <c r="L90" s="11"/>
      <c r="M90" s="11"/>
    </row>
    <row r="91" spans="1:13" s="12" customFormat="1" ht="15" hidden="1" x14ac:dyDescent="0.2">
      <c r="A91" s="24"/>
      <c r="B91" s="39"/>
      <c r="C91" s="5">
        <f t="shared" si="29"/>
        <v>0</v>
      </c>
      <c r="D91" s="3">
        <f>D90+D89</f>
        <v>0</v>
      </c>
      <c r="E91" s="3">
        <f>E90+E89</f>
        <v>0</v>
      </c>
      <c r="F91" s="3">
        <f>F90+F89</f>
        <v>0</v>
      </c>
      <c r="G91" s="3">
        <f>G90+G89</f>
        <v>0</v>
      </c>
      <c r="H91" s="3">
        <f>H90+H89</f>
        <v>0</v>
      </c>
      <c r="I91" s="11"/>
      <c r="J91" s="11"/>
      <c r="K91" s="11"/>
      <c r="L91" s="11"/>
      <c r="M91" s="11"/>
    </row>
    <row r="92" spans="1:13" s="12" customFormat="1" ht="15" hidden="1" x14ac:dyDescent="0.2">
      <c r="A92" s="24"/>
      <c r="B92" s="39"/>
      <c r="C92" s="5">
        <f t="shared" si="29"/>
        <v>0</v>
      </c>
      <c r="D92" s="9"/>
      <c r="E92" s="9"/>
      <c r="F92" s="9"/>
      <c r="G92" s="9"/>
      <c r="H92" s="9"/>
      <c r="I92" s="11"/>
      <c r="J92" s="11"/>
      <c r="K92" s="11"/>
      <c r="L92" s="11"/>
      <c r="M92" s="11"/>
    </row>
    <row r="93" spans="1:13" s="12" customFormat="1" ht="15" x14ac:dyDescent="0.2">
      <c r="A93" s="24"/>
      <c r="B93" s="39"/>
      <c r="C93" s="26"/>
      <c r="D93" s="8"/>
      <c r="G93" s="40"/>
      <c r="H93" s="40"/>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row r="102" spans="1:13" s="12" customFormat="1" ht="15" x14ac:dyDescent="0.2">
      <c r="A102" s="24"/>
      <c r="B102" s="39"/>
      <c r="C102" s="26"/>
      <c r="D102" s="8"/>
      <c r="E102" s="9"/>
      <c r="F102" s="9"/>
      <c r="G102" s="9"/>
      <c r="H102" s="9"/>
      <c r="I102" s="11"/>
      <c r="J102" s="11"/>
      <c r="K102" s="11"/>
      <c r="L102" s="11"/>
      <c r="M102" s="11"/>
    </row>
    <row r="103" spans="1:13" s="12" customFormat="1" ht="15" x14ac:dyDescent="0.2">
      <c r="A103" s="24"/>
      <c r="B103" s="39"/>
      <c r="C103" s="26"/>
      <c r="D103" s="8"/>
      <c r="E103" s="9"/>
      <c r="F103" s="9"/>
      <c r="G103" s="9"/>
      <c r="H103" s="9"/>
      <c r="I103" s="11"/>
      <c r="J103" s="11"/>
      <c r="K103" s="11"/>
      <c r="L103" s="11"/>
      <c r="M103" s="11"/>
    </row>
    <row r="104" spans="1:13" s="12" customFormat="1" ht="15" x14ac:dyDescent="0.2">
      <c r="A104" s="24"/>
      <c r="B104" s="39"/>
      <c r="C104" s="26"/>
      <c r="D104" s="8"/>
      <c r="E104" s="9"/>
      <c r="F104" s="9"/>
      <c r="G104" s="9"/>
      <c r="H104" s="9"/>
      <c r="I104" s="11"/>
      <c r="J104" s="11"/>
      <c r="K104" s="11"/>
      <c r="L104" s="11"/>
      <c r="M104" s="11"/>
    </row>
    <row r="105" spans="1:13" s="12" customFormat="1" ht="15" x14ac:dyDescent="0.2">
      <c r="A105" s="24"/>
      <c r="B105" s="39"/>
      <c r="C105" s="26"/>
      <c r="D105" s="8"/>
      <c r="E105" s="9"/>
      <c r="F105" s="9"/>
      <c r="G105" s="9"/>
      <c r="H105" s="9"/>
      <c r="I105" s="11"/>
      <c r="J105" s="11"/>
      <c r="K105" s="11"/>
      <c r="L105" s="11"/>
      <c r="M105" s="11"/>
    </row>
  </sheetData>
  <sheetProtection formatColumns="0"/>
  <mergeCells count="34">
    <mergeCell ref="J1:K1"/>
    <mergeCell ref="J2:K2"/>
    <mergeCell ref="B15:H15"/>
    <mergeCell ref="B38:H38"/>
    <mergeCell ref="B24:H24"/>
    <mergeCell ref="A1:H1"/>
    <mergeCell ref="A2:H2"/>
    <mergeCell ref="A4:A5"/>
    <mergeCell ref="C61:C62"/>
    <mergeCell ref="D61:D62"/>
    <mergeCell ref="B12:H12"/>
    <mergeCell ref="B3:C3"/>
    <mergeCell ref="B6:H6"/>
    <mergeCell ref="B4:B5"/>
    <mergeCell ref="C4:C5"/>
    <mergeCell ref="D4:D5"/>
    <mergeCell ref="A61:B62"/>
    <mergeCell ref="B32:H32"/>
    <mergeCell ref="E61:K61"/>
    <mergeCell ref="E4:K4"/>
    <mergeCell ref="B47:H47"/>
    <mergeCell ref="B43:I43"/>
    <mergeCell ref="A71:C71"/>
    <mergeCell ref="A76:B76"/>
    <mergeCell ref="A75:B75"/>
    <mergeCell ref="A74:B74"/>
    <mergeCell ref="A73:B73"/>
    <mergeCell ref="A72:B72"/>
    <mergeCell ref="A68:B68"/>
    <mergeCell ref="A67:B67"/>
    <mergeCell ref="A66:B66"/>
    <mergeCell ref="A65:B65"/>
    <mergeCell ref="A63:B63"/>
    <mergeCell ref="A64:B64"/>
  </mergeCells>
  <phoneticPr fontId="29" type="noConversion"/>
  <conditionalFormatting sqref="C70:H70">
    <cfRule type="containsText" dxfId="2" priority="10" operator="containsText" text="NU">
      <formula>NOT(ISERROR(SEARCH("NU",C70)))</formula>
    </cfRule>
    <cfRule type="containsText" dxfId="1" priority="11" operator="containsText" text="DA">
      <formula>NOT(ISERROR(SEARCH("DA",C70)))</formula>
    </cfRule>
    <cfRule type="containsText" dxfId="0" priority="16" operator="containsText" text="nu">
      <formula>NOT(ISERROR(SEARCH("nu",C70)))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1850C-5C21-4FD1-AFD8-16BF196D2B4E}">
  <dimension ref="A1:AU1"/>
  <sheetViews>
    <sheetView workbookViewId="0">
      <selection activeCell="O32" sqref="O32"/>
    </sheetView>
  </sheetViews>
  <sheetFormatPr defaultRowHeight="15" x14ac:dyDescent="0.25"/>
  <cols>
    <col min="1" max="1" width="14.7109375" style="457" customWidth="1"/>
    <col min="2" max="5" width="9.140625" style="457"/>
    <col min="6" max="7" width="10.5703125" style="457" customWidth="1"/>
    <col min="8" max="8" width="12.7109375" style="457" customWidth="1"/>
    <col min="9" max="9" width="10.5703125" style="457" customWidth="1"/>
    <col min="10" max="17" width="9.140625" style="457"/>
    <col min="18" max="18" width="10.5703125" style="457" customWidth="1"/>
    <col min="19" max="22" width="9.140625" style="457"/>
    <col min="23" max="23" width="11.140625" style="457" customWidth="1"/>
    <col min="24" max="24" width="9.140625" style="457"/>
    <col min="25" max="25" width="10.7109375" style="457" customWidth="1"/>
    <col min="26" max="26" width="16.42578125" style="457" customWidth="1"/>
    <col min="27" max="27" width="15.42578125" style="457" customWidth="1"/>
    <col min="28" max="28" width="15.140625" style="457" customWidth="1"/>
    <col min="29" max="29" width="11.7109375" style="457" customWidth="1"/>
    <col min="30" max="30" width="12.28515625" style="457" customWidth="1"/>
    <col min="31" max="31" width="11.5703125" style="457" customWidth="1"/>
    <col min="32" max="32" width="9.140625" style="457"/>
    <col min="33" max="33" width="10.7109375" style="457" customWidth="1"/>
    <col min="34" max="34" width="11.140625" style="457" customWidth="1"/>
    <col min="35" max="37" width="9.140625" style="457"/>
    <col min="38" max="38" width="11" style="457" customWidth="1"/>
    <col min="39" max="39" width="12" style="457" customWidth="1"/>
    <col min="40" max="42" width="9.140625" style="457"/>
    <col min="43" max="43" width="12" style="457" customWidth="1"/>
    <col min="44" max="44" width="11.140625" style="457" customWidth="1"/>
    <col min="45" max="45" width="12.42578125" style="457" customWidth="1"/>
    <col min="46" max="46" width="11" style="457" customWidth="1"/>
    <col min="47" max="16384" width="9.140625" style="457"/>
  </cols>
  <sheetData>
    <row r="1" spans="1:47" x14ac:dyDescent="0.25">
      <c r="A1" s="454"/>
      <c r="B1" s="455"/>
      <c r="C1" s="455"/>
      <c r="D1" s="455"/>
      <c r="E1" s="455"/>
      <c r="F1" s="456"/>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5"/>
      <c r="AR1" s="455"/>
      <c r="AS1" s="455"/>
      <c r="AT1" s="455"/>
      <c r="AU1" s="45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B45BD-D3C7-418B-97E4-3889E08D4DEC}">
  <dimension ref="A1:M109"/>
  <sheetViews>
    <sheetView workbookViewId="0">
      <selection activeCell="P107" sqref="P107"/>
    </sheetView>
  </sheetViews>
  <sheetFormatPr defaultRowHeight="15" x14ac:dyDescent="0.25"/>
  <cols>
    <col min="1" max="1" width="9.140625" style="457"/>
    <col min="2" max="2" width="18.42578125" style="457" customWidth="1"/>
    <col min="3" max="4" width="9.140625" style="457"/>
    <col min="5" max="5" width="13" style="457" customWidth="1"/>
    <col min="6" max="6" width="12.42578125" style="457" customWidth="1"/>
    <col min="7" max="11" width="9.140625" style="457"/>
    <col min="12" max="12" width="9" style="457" customWidth="1"/>
    <col min="13" max="13" width="9.140625" style="457" hidden="1" customWidth="1"/>
    <col min="14" max="16384" width="9.140625" style="457"/>
  </cols>
  <sheetData>
    <row r="1" spans="1:13" x14ac:dyDescent="0.25">
      <c r="A1" s="580" t="s">
        <v>539</v>
      </c>
      <c r="B1" s="580"/>
      <c r="C1" s="580"/>
      <c r="D1" s="580"/>
      <c r="E1" s="580"/>
      <c r="F1" s="580"/>
      <c r="G1" s="580"/>
      <c r="H1" s="580"/>
      <c r="I1" s="580"/>
      <c r="J1" s="580"/>
      <c r="K1" s="580"/>
      <c r="L1" s="580"/>
      <c r="M1" s="580"/>
    </row>
    <row r="2" spans="1:13" x14ac:dyDescent="0.25">
      <c r="A2" s="580"/>
      <c r="B2" s="580"/>
      <c r="C2" s="580"/>
      <c r="D2" s="580"/>
      <c r="E2" s="580"/>
      <c r="F2" s="580"/>
      <c r="G2" s="580"/>
      <c r="H2" s="580"/>
      <c r="I2" s="580"/>
      <c r="J2" s="580"/>
      <c r="K2" s="580"/>
      <c r="L2" s="580"/>
      <c r="M2" s="580"/>
    </row>
    <row r="3" spans="1:13" x14ac:dyDescent="0.25">
      <c r="A3" s="580"/>
      <c r="B3" s="580"/>
      <c r="C3" s="580"/>
      <c r="D3" s="580"/>
      <c r="E3" s="580"/>
      <c r="F3" s="580"/>
      <c r="G3" s="580"/>
      <c r="H3" s="580"/>
      <c r="I3" s="580"/>
      <c r="J3" s="580"/>
      <c r="K3" s="580"/>
      <c r="L3" s="580"/>
      <c r="M3" s="580"/>
    </row>
    <row r="4" spans="1:13" ht="35.25" customHeight="1" x14ac:dyDescent="0.25">
      <c r="A4" s="580"/>
      <c r="B4" s="580"/>
      <c r="C4" s="580"/>
      <c r="D4" s="580"/>
      <c r="E4" s="580"/>
      <c r="F4" s="580"/>
      <c r="G4" s="580"/>
      <c r="H4" s="580"/>
      <c r="I4" s="580"/>
      <c r="J4" s="580"/>
      <c r="K4" s="580"/>
      <c r="L4" s="580"/>
      <c r="M4" s="580"/>
    </row>
    <row r="7" spans="1:13" ht="34.5" customHeight="1" x14ac:dyDescent="0.25">
      <c r="A7" s="581" t="s">
        <v>78</v>
      </c>
      <c r="B7" s="581" t="s">
        <v>540</v>
      </c>
      <c r="C7" s="581" t="s">
        <v>541</v>
      </c>
      <c r="D7" s="582" t="s">
        <v>542</v>
      </c>
      <c r="E7" s="582"/>
      <c r="F7" s="582"/>
      <c r="G7" s="582"/>
      <c r="H7" s="581" t="s">
        <v>543</v>
      </c>
      <c r="I7" s="581"/>
      <c r="J7" s="581"/>
      <c r="K7" s="582" t="s">
        <v>544</v>
      </c>
      <c r="L7" s="582" t="s">
        <v>545</v>
      </c>
    </row>
    <row r="8" spans="1:13" ht="60" x14ac:dyDescent="0.25">
      <c r="A8" s="581"/>
      <c r="B8" s="581"/>
      <c r="C8" s="581"/>
      <c r="D8" s="458" t="s">
        <v>546</v>
      </c>
      <c r="E8" s="459" t="s">
        <v>547</v>
      </c>
      <c r="F8" s="459" t="s">
        <v>548</v>
      </c>
      <c r="G8" s="459" t="s">
        <v>549</v>
      </c>
      <c r="H8" s="458" t="s">
        <v>546</v>
      </c>
      <c r="I8" s="458" t="s">
        <v>69</v>
      </c>
      <c r="J8" s="458" t="s">
        <v>110</v>
      </c>
      <c r="K8" s="582"/>
      <c r="L8" s="582"/>
    </row>
    <row r="9" spans="1:13" x14ac:dyDescent="0.25">
      <c r="A9" s="460">
        <v>0</v>
      </c>
      <c r="B9" s="461">
        <v>1</v>
      </c>
      <c r="C9" s="461">
        <v>2</v>
      </c>
      <c r="D9" s="461" t="s">
        <v>550</v>
      </c>
      <c r="E9" s="461">
        <v>4</v>
      </c>
      <c r="F9" s="462">
        <v>5</v>
      </c>
      <c r="G9" s="462">
        <v>6</v>
      </c>
      <c r="H9" s="462" t="s">
        <v>551</v>
      </c>
      <c r="I9" s="462">
        <v>8</v>
      </c>
      <c r="J9" s="462">
        <v>9</v>
      </c>
      <c r="K9" s="462">
        <v>10</v>
      </c>
      <c r="L9" s="462" t="s">
        <v>552</v>
      </c>
    </row>
    <row r="10" spans="1:13" x14ac:dyDescent="0.25">
      <c r="A10" s="463">
        <v>1</v>
      </c>
      <c r="B10" s="464">
        <f>'8-Export SMIS'!G2</f>
        <v>0</v>
      </c>
      <c r="C10" s="464">
        <f>'8-Export SMIS'!J2</f>
        <v>0</v>
      </c>
      <c r="D10" s="465">
        <f>E10+F10+G10</f>
        <v>0</v>
      </c>
      <c r="E10" s="465">
        <f>'8-Export SMIS'!AJ2</f>
        <v>0</v>
      </c>
      <c r="F10" s="465">
        <f>'8-Export SMIS'!AM2</f>
        <v>0</v>
      </c>
      <c r="G10" s="465">
        <f>'8-Export SMIS'!AD2</f>
        <v>0</v>
      </c>
      <c r="H10" s="465">
        <f>I10+J10</f>
        <v>0</v>
      </c>
      <c r="I10" s="465">
        <f>'8-Export SMIS'!T2</f>
        <v>0</v>
      </c>
      <c r="J10" s="465">
        <f>'8-Export SMIS'!Y2</f>
        <v>0</v>
      </c>
      <c r="K10" s="465">
        <f>'8-Export SMIS'!Z2</f>
        <v>0</v>
      </c>
      <c r="L10" s="465">
        <f>D10+K10</f>
        <v>0</v>
      </c>
    </row>
    <row r="11" spans="1:13" x14ac:dyDescent="0.25">
      <c r="A11" s="463">
        <v>2</v>
      </c>
      <c r="B11" s="464">
        <f>'8-Export SMIS'!G3</f>
        <v>0</v>
      </c>
      <c r="C11" s="464">
        <f>'8-Export SMIS'!J3</f>
        <v>0</v>
      </c>
      <c r="D11" s="465">
        <f t="shared" ref="D11:D74" si="0">E11+F11+G11</f>
        <v>0</v>
      </c>
      <c r="E11" s="465">
        <f>'8-Export SMIS'!AJ3</f>
        <v>0</v>
      </c>
      <c r="F11" s="465">
        <f>'8-Export SMIS'!AM3</f>
        <v>0</v>
      </c>
      <c r="G11" s="465">
        <f>'8-Export SMIS'!AD3</f>
        <v>0</v>
      </c>
      <c r="H11" s="465">
        <f t="shared" ref="H11:H74" si="1">I11+J11</f>
        <v>0</v>
      </c>
      <c r="I11" s="465">
        <f>'8-Export SMIS'!T3</f>
        <v>0</v>
      </c>
      <c r="J11" s="465">
        <f>'8-Export SMIS'!Y3</f>
        <v>0</v>
      </c>
      <c r="K11" s="465">
        <f>'8-Export SMIS'!Z3</f>
        <v>0</v>
      </c>
      <c r="L11" s="465">
        <f t="shared" ref="L11:L74" si="2">D11+K11</f>
        <v>0</v>
      </c>
    </row>
    <row r="12" spans="1:13" x14ac:dyDescent="0.25">
      <c r="A12" s="463">
        <v>3</v>
      </c>
      <c r="B12" s="464">
        <f>'8-Export SMIS'!G4</f>
        <v>0</v>
      </c>
      <c r="C12" s="464">
        <f>'8-Export SMIS'!J4</f>
        <v>0</v>
      </c>
      <c r="D12" s="465">
        <f t="shared" si="0"/>
        <v>0</v>
      </c>
      <c r="E12" s="465">
        <f>'8-Export SMIS'!AJ4</f>
        <v>0</v>
      </c>
      <c r="F12" s="465">
        <f>'8-Export SMIS'!AM4</f>
        <v>0</v>
      </c>
      <c r="G12" s="465">
        <f>'8-Export SMIS'!AD4</f>
        <v>0</v>
      </c>
      <c r="H12" s="465">
        <f t="shared" si="1"/>
        <v>0</v>
      </c>
      <c r="I12" s="465">
        <f>'8-Export SMIS'!T4</f>
        <v>0</v>
      </c>
      <c r="J12" s="465">
        <f>'8-Export SMIS'!Y4</f>
        <v>0</v>
      </c>
      <c r="K12" s="465">
        <f>'8-Export SMIS'!Z4</f>
        <v>0</v>
      </c>
      <c r="L12" s="465">
        <f t="shared" si="2"/>
        <v>0</v>
      </c>
    </row>
    <row r="13" spans="1:13" x14ac:dyDescent="0.25">
      <c r="A13" s="463">
        <v>4</v>
      </c>
      <c r="B13" s="464">
        <f>'8-Export SMIS'!G5</f>
        <v>0</v>
      </c>
      <c r="C13" s="464">
        <f>'8-Export SMIS'!J5</f>
        <v>0</v>
      </c>
      <c r="D13" s="465">
        <f t="shared" si="0"/>
        <v>0</v>
      </c>
      <c r="E13" s="465">
        <f>'8-Export SMIS'!AJ5</f>
        <v>0</v>
      </c>
      <c r="F13" s="465">
        <f>'8-Export SMIS'!AM5</f>
        <v>0</v>
      </c>
      <c r="G13" s="465">
        <f>'8-Export SMIS'!AD5</f>
        <v>0</v>
      </c>
      <c r="H13" s="465">
        <f t="shared" si="1"/>
        <v>0</v>
      </c>
      <c r="I13" s="465">
        <f>'8-Export SMIS'!T5</f>
        <v>0</v>
      </c>
      <c r="J13" s="465">
        <f>'8-Export SMIS'!Y5</f>
        <v>0</v>
      </c>
      <c r="K13" s="465">
        <f>'8-Export SMIS'!Z5</f>
        <v>0</v>
      </c>
      <c r="L13" s="465">
        <f t="shared" si="2"/>
        <v>0</v>
      </c>
    </row>
    <row r="14" spans="1:13" x14ac:dyDescent="0.25">
      <c r="A14" s="463">
        <v>5</v>
      </c>
      <c r="B14" s="464">
        <f>'8-Export SMIS'!G6</f>
        <v>0</v>
      </c>
      <c r="C14" s="464">
        <f>'8-Export SMIS'!J6</f>
        <v>0</v>
      </c>
      <c r="D14" s="465">
        <f t="shared" si="0"/>
        <v>0</v>
      </c>
      <c r="E14" s="465">
        <f>'8-Export SMIS'!AJ6</f>
        <v>0</v>
      </c>
      <c r="F14" s="465">
        <f>'8-Export SMIS'!AM6</f>
        <v>0</v>
      </c>
      <c r="G14" s="465">
        <f>'8-Export SMIS'!AD6</f>
        <v>0</v>
      </c>
      <c r="H14" s="465">
        <f t="shared" si="1"/>
        <v>0</v>
      </c>
      <c r="I14" s="465">
        <f>'8-Export SMIS'!T6</f>
        <v>0</v>
      </c>
      <c r="J14" s="465">
        <f>'8-Export SMIS'!Y6</f>
        <v>0</v>
      </c>
      <c r="K14" s="465">
        <f>'8-Export SMIS'!Z6</f>
        <v>0</v>
      </c>
      <c r="L14" s="465">
        <f t="shared" si="2"/>
        <v>0</v>
      </c>
    </row>
    <row r="15" spans="1:13" x14ac:dyDescent="0.25">
      <c r="A15" s="463">
        <v>6</v>
      </c>
      <c r="B15" s="464">
        <f>'8-Export SMIS'!G7</f>
        <v>0</v>
      </c>
      <c r="C15" s="464">
        <f>'8-Export SMIS'!J7</f>
        <v>0</v>
      </c>
      <c r="D15" s="465">
        <f t="shared" si="0"/>
        <v>0</v>
      </c>
      <c r="E15" s="465">
        <f>'8-Export SMIS'!AJ7</f>
        <v>0</v>
      </c>
      <c r="F15" s="465">
        <f>'8-Export SMIS'!AM7</f>
        <v>0</v>
      </c>
      <c r="G15" s="465">
        <f>'8-Export SMIS'!AD7</f>
        <v>0</v>
      </c>
      <c r="H15" s="465">
        <f t="shared" si="1"/>
        <v>0</v>
      </c>
      <c r="I15" s="465">
        <f>'8-Export SMIS'!T7</f>
        <v>0</v>
      </c>
      <c r="J15" s="465">
        <f>'8-Export SMIS'!Y7</f>
        <v>0</v>
      </c>
      <c r="K15" s="465">
        <f>'8-Export SMIS'!Z7</f>
        <v>0</v>
      </c>
      <c r="L15" s="465">
        <f t="shared" si="2"/>
        <v>0</v>
      </c>
    </row>
    <row r="16" spans="1:13" x14ac:dyDescent="0.25">
      <c r="A16" s="463">
        <v>7</v>
      </c>
      <c r="B16" s="464">
        <f>'8-Export SMIS'!G8</f>
        <v>0</v>
      </c>
      <c r="C16" s="464">
        <f>'8-Export SMIS'!J8</f>
        <v>0</v>
      </c>
      <c r="D16" s="465">
        <f t="shared" si="0"/>
        <v>0</v>
      </c>
      <c r="E16" s="465">
        <f>'8-Export SMIS'!AJ8</f>
        <v>0</v>
      </c>
      <c r="F16" s="465">
        <f>'8-Export SMIS'!AM8</f>
        <v>0</v>
      </c>
      <c r="G16" s="465">
        <f>'8-Export SMIS'!AD8</f>
        <v>0</v>
      </c>
      <c r="H16" s="465">
        <f t="shared" si="1"/>
        <v>0</v>
      </c>
      <c r="I16" s="465">
        <f>'8-Export SMIS'!T8</f>
        <v>0</v>
      </c>
      <c r="J16" s="465">
        <f>'8-Export SMIS'!Y8</f>
        <v>0</v>
      </c>
      <c r="K16" s="465">
        <f>'8-Export SMIS'!Z8</f>
        <v>0</v>
      </c>
      <c r="L16" s="465">
        <f t="shared" si="2"/>
        <v>0</v>
      </c>
    </row>
    <row r="17" spans="1:12" x14ac:dyDescent="0.25">
      <c r="A17" s="463">
        <v>8</v>
      </c>
      <c r="B17" s="464">
        <f>'8-Export SMIS'!G9</f>
        <v>0</v>
      </c>
      <c r="C17" s="464">
        <f>'8-Export SMIS'!J9</f>
        <v>0</v>
      </c>
      <c r="D17" s="465">
        <f t="shared" si="0"/>
        <v>0</v>
      </c>
      <c r="E17" s="465">
        <f>'8-Export SMIS'!AJ9</f>
        <v>0</v>
      </c>
      <c r="F17" s="465">
        <f>'8-Export SMIS'!AM9</f>
        <v>0</v>
      </c>
      <c r="G17" s="465">
        <f>'8-Export SMIS'!AD9</f>
        <v>0</v>
      </c>
      <c r="H17" s="465">
        <f t="shared" si="1"/>
        <v>0</v>
      </c>
      <c r="I17" s="465">
        <f>'8-Export SMIS'!T9</f>
        <v>0</v>
      </c>
      <c r="J17" s="465">
        <f>'8-Export SMIS'!Y9</f>
        <v>0</v>
      </c>
      <c r="K17" s="465">
        <f>'8-Export SMIS'!Z9</f>
        <v>0</v>
      </c>
      <c r="L17" s="465">
        <f t="shared" si="2"/>
        <v>0</v>
      </c>
    </row>
    <row r="18" spans="1:12" x14ac:dyDescent="0.25">
      <c r="A18" s="463">
        <v>9</v>
      </c>
      <c r="B18" s="464">
        <f>'8-Export SMIS'!G10</f>
        <v>0</v>
      </c>
      <c r="C18" s="464">
        <f>'8-Export SMIS'!J10</f>
        <v>0</v>
      </c>
      <c r="D18" s="465">
        <f t="shared" si="0"/>
        <v>0</v>
      </c>
      <c r="E18" s="465">
        <f>'8-Export SMIS'!AJ10</f>
        <v>0</v>
      </c>
      <c r="F18" s="465">
        <f>'8-Export SMIS'!AM10</f>
        <v>0</v>
      </c>
      <c r="G18" s="465">
        <f>'8-Export SMIS'!AD10</f>
        <v>0</v>
      </c>
      <c r="H18" s="465">
        <f t="shared" si="1"/>
        <v>0</v>
      </c>
      <c r="I18" s="465">
        <f>'8-Export SMIS'!T10</f>
        <v>0</v>
      </c>
      <c r="J18" s="465">
        <f>'8-Export SMIS'!Y10</f>
        <v>0</v>
      </c>
      <c r="K18" s="465">
        <f>'8-Export SMIS'!Z10</f>
        <v>0</v>
      </c>
      <c r="L18" s="465">
        <f t="shared" si="2"/>
        <v>0</v>
      </c>
    </row>
    <row r="19" spans="1:12" x14ac:dyDescent="0.25">
      <c r="A19" s="463">
        <v>10</v>
      </c>
      <c r="B19" s="464">
        <f>'8-Export SMIS'!G11</f>
        <v>0</v>
      </c>
      <c r="C19" s="464">
        <f>'8-Export SMIS'!J11</f>
        <v>0</v>
      </c>
      <c r="D19" s="465">
        <f t="shared" si="0"/>
        <v>0</v>
      </c>
      <c r="E19" s="465">
        <f>'8-Export SMIS'!AJ11</f>
        <v>0</v>
      </c>
      <c r="F19" s="465">
        <f>'8-Export SMIS'!AM11</f>
        <v>0</v>
      </c>
      <c r="G19" s="465">
        <f>'8-Export SMIS'!AD11</f>
        <v>0</v>
      </c>
      <c r="H19" s="465">
        <f t="shared" si="1"/>
        <v>0</v>
      </c>
      <c r="I19" s="465">
        <f>'8-Export SMIS'!T11</f>
        <v>0</v>
      </c>
      <c r="J19" s="465">
        <f>'8-Export SMIS'!Y11</f>
        <v>0</v>
      </c>
      <c r="K19" s="465">
        <f>'8-Export SMIS'!Z11</f>
        <v>0</v>
      </c>
      <c r="L19" s="465">
        <f t="shared" si="2"/>
        <v>0</v>
      </c>
    </row>
    <row r="20" spans="1:12" x14ac:dyDescent="0.25">
      <c r="A20" s="463">
        <v>11</v>
      </c>
      <c r="B20" s="464">
        <f>'8-Export SMIS'!G12</f>
        <v>0</v>
      </c>
      <c r="C20" s="464">
        <f>'8-Export SMIS'!J12</f>
        <v>0</v>
      </c>
      <c r="D20" s="465">
        <f t="shared" si="0"/>
        <v>0</v>
      </c>
      <c r="E20" s="465">
        <f>'8-Export SMIS'!AJ12</f>
        <v>0</v>
      </c>
      <c r="F20" s="465">
        <f>'8-Export SMIS'!AM12</f>
        <v>0</v>
      </c>
      <c r="G20" s="465">
        <f>'8-Export SMIS'!AD12</f>
        <v>0</v>
      </c>
      <c r="H20" s="465">
        <f t="shared" si="1"/>
        <v>0</v>
      </c>
      <c r="I20" s="465">
        <f>'8-Export SMIS'!T12</f>
        <v>0</v>
      </c>
      <c r="J20" s="465">
        <f>'8-Export SMIS'!Y12</f>
        <v>0</v>
      </c>
      <c r="K20" s="465">
        <f>'8-Export SMIS'!Z12</f>
        <v>0</v>
      </c>
      <c r="L20" s="465">
        <f t="shared" si="2"/>
        <v>0</v>
      </c>
    </row>
    <row r="21" spans="1:12" x14ac:dyDescent="0.25">
      <c r="A21" s="463">
        <v>12</v>
      </c>
      <c r="B21" s="464">
        <f>'8-Export SMIS'!G13</f>
        <v>0</v>
      </c>
      <c r="C21" s="464">
        <f>'8-Export SMIS'!J13</f>
        <v>0</v>
      </c>
      <c r="D21" s="465">
        <f t="shared" si="0"/>
        <v>0</v>
      </c>
      <c r="E21" s="465">
        <f>'8-Export SMIS'!AJ13</f>
        <v>0</v>
      </c>
      <c r="F21" s="465">
        <f>'8-Export SMIS'!AM13</f>
        <v>0</v>
      </c>
      <c r="G21" s="465">
        <f>'8-Export SMIS'!AD13</f>
        <v>0</v>
      </c>
      <c r="H21" s="465">
        <f t="shared" si="1"/>
        <v>0</v>
      </c>
      <c r="I21" s="465">
        <f>'8-Export SMIS'!T13</f>
        <v>0</v>
      </c>
      <c r="J21" s="465">
        <f>'8-Export SMIS'!Y13</f>
        <v>0</v>
      </c>
      <c r="K21" s="465">
        <f>'8-Export SMIS'!Z13</f>
        <v>0</v>
      </c>
      <c r="L21" s="465">
        <f t="shared" si="2"/>
        <v>0</v>
      </c>
    </row>
    <row r="22" spans="1:12" x14ac:dyDescent="0.25">
      <c r="A22" s="463">
        <v>13</v>
      </c>
      <c r="B22" s="464">
        <f>'8-Export SMIS'!G14</f>
        <v>0</v>
      </c>
      <c r="C22" s="464">
        <f>'8-Export SMIS'!J14</f>
        <v>0</v>
      </c>
      <c r="D22" s="465">
        <f t="shared" si="0"/>
        <v>0</v>
      </c>
      <c r="E22" s="465">
        <f>'8-Export SMIS'!AJ14</f>
        <v>0</v>
      </c>
      <c r="F22" s="465">
        <f>'8-Export SMIS'!AM14</f>
        <v>0</v>
      </c>
      <c r="G22" s="465">
        <f>'8-Export SMIS'!AD14</f>
        <v>0</v>
      </c>
      <c r="H22" s="465">
        <f t="shared" si="1"/>
        <v>0</v>
      </c>
      <c r="I22" s="465">
        <f>'8-Export SMIS'!T14</f>
        <v>0</v>
      </c>
      <c r="J22" s="465">
        <f>'8-Export SMIS'!Y14</f>
        <v>0</v>
      </c>
      <c r="K22" s="465">
        <f>'8-Export SMIS'!Z14</f>
        <v>0</v>
      </c>
      <c r="L22" s="465">
        <f t="shared" si="2"/>
        <v>0</v>
      </c>
    </row>
    <row r="23" spans="1:12" x14ac:dyDescent="0.25">
      <c r="A23" s="463">
        <v>14</v>
      </c>
      <c r="B23" s="464">
        <f>'8-Export SMIS'!G15</f>
        <v>0</v>
      </c>
      <c r="C23" s="464">
        <f>'8-Export SMIS'!J15</f>
        <v>0</v>
      </c>
      <c r="D23" s="465">
        <f t="shared" si="0"/>
        <v>0</v>
      </c>
      <c r="E23" s="465">
        <f>'8-Export SMIS'!AJ15</f>
        <v>0</v>
      </c>
      <c r="F23" s="465">
        <f>'8-Export SMIS'!AM15</f>
        <v>0</v>
      </c>
      <c r="G23" s="465">
        <f>'8-Export SMIS'!AD15</f>
        <v>0</v>
      </c>
      <c r="H23" s="465">
        <f t="shared" si="1"/>
        <v>0</v>
      </c>
      <c r="I23" s="465">
        <f>'8-Export SMIS'!T15</f>
        <v>0</v>
      </c>
      <c r="J23" s="465">
        <f>'8-Export SMIS'!Y15</f>
        <v>0</v>
      </c>
      <c r="K23" s="465">
        <f>'8-Export SMIS'!Z15</f>
        <v>0</v>
      </c>
      <c r="L23" s="465">
        <f t="shared" si="2"/>
        <v>0</v>
      </c>
    </row>
    <row r="24" spans="1:12" x14ac:dyDescent="0.25">
      <c r="A24" s="463">
        <v>15</v>
      </c>
      <c r="B24" s="464">
        <f>'8-Export SMIS'!G16</f>
        <v>0</v>
      </c>
      <c r="C24" s="464">
        <f>'8-Export SMIS'!J16</f>
        <v>0</v>
      </c>
      <c r="D24" s="465">
        <f t="shared" si="0"/>
        <v>0</v>
      </c>
      <c r="E24" s="465">
        <f>'8-Export SMIS'!AJ16</f>
        <v>0</v>
      </c>
      <c r="F24" s="465">
        <f>'8-Export SMIS'!AM16</f>
        <v>0</v>
      </c>
      <c r="G24" s="465">
        <f>'8-Export SMIS'!AD16</f>
        <v>0</v>
      </c>
      <c r="H24" s="465">
        <f t="shared" si="1"/>
        <v>0</v>
      </c>
      <c r="I24" s="465">
        <f>'8-Export SMIS'!T16</f>
        <v>0</v>
      </c>
      <c r="J24" s="465">
        <f>'8-Export SMIS'!Y16</f>
        <v>0</v>
      </c>
      <c r="K24" s="465">
        <f>'8-Export SMIS'!Z16</f>
        <v>0</v>
      </c>
      <c r="L24" s="465">
        <f t="shared" si="2"/>
        <v>0</v>
      </c>
    </row>
    <row r="25" spans="1:12" x14ac:dyDescent="0.25">
      <c r="A25" s="463">
        <v>16</v>
      </c>
      <c r="B25" s="464">
        <f>'8-Export SMIS'!G17</f>
        <v>0</v>
      </c>
      <c r="C25" s="464">
        <f>'8-Export SMIS'!J17</f>
        <v>0</v>
      </c>
      <c r="D25" s="465">
        <f t="shared" si="0"/>
        <v>0</v>
      </c>
      <c r="E25" s="465">
        <f>'8-Export SMIS'!AJ17</f>
        <v>0</v>
      </c>
      <c r="F25" s="465">
        <f>'8-Export SMIS'!AM17</f>
        <v>0</v>
      </c>
      <c r="G25" s="465">
        <f>'8-Export SMIS'!AD17</f>
        <v>0</v>
      </c>
      <c r="H25" s="465">
        <f t="shared" si="1"/>
        <v>0</v>
      </c>
      <c r="I25" s="465">
        <f>'8-Export SMIS'!T17</f>
        <v>0</v>
      </c>
      <c r="J25" s="465">
        <f>'8-Export SMIS'!Y17</f>
        <v>0</v>
      </c>
      <c r="K25" s="465">
        <f>'8-Export SMIS'!Z17</f>
        <v>0</v>
      </c>
      <c r="L25" s="465">
        <f t="shared" si="2"/>
        <v>0</v>
      </c>
    </row>
    <row r="26" spans="1:12" x14ac:dyDescent="0.25">
      <c r="A26" s="463">
        <v>17</v>
      </c>
      <c r="B26" s="464">
        <f>'8-Export SMIS'!G18</f>
        <v>0</v>
      </c>
      <c r="C26" s="464">
        <f>'8-Export SMIS'!J18</f>
        <v>0</v>
      </c>
      <c r="D26" s="465">
        <f t="shared" si="0"/>
        <v>0</v>
      </c>
      <c r="E26" s="465">
        <f>'8-Export SMIS'!AJ18</f>
        <v>0</v>
      </c>
      <c r="F26" s="465">
        <f>'8-Export SMIS'!AM18</f>
        <v>0</v>
      </c>
      <c r="G26" s="465">
        <f>'8-Export SMIS'!AD18</f>
        <v>0</v>
      </c>
      <c r="H26" s="465">
        <f t="shared" si="1"/>
        <v>0</v>
      </c>
      <c r="I26" s="465">
        <f>'8-Export SMIS'!T18</f>
        <v>0</v>
      </c>
      <c r="J26" s="465">
        <f>'8-Export SMIS'!Y18</f>
        <v>0</v>
      </c>
      <c r="K26" s="465">
        <f>'8-Export SMIS'!Z18</f>
        <v>0</v>
      </c>
      <c r="L26" s="465">
        <f t="shared" si="2"/>
        <v>0</v>
      </c>
    </row>
    <row r="27" spans="1:12" x14ac:dyDescent="0.25">
      <c r="A27" s="463">
        <v>18</v>
      </c>
      <c r="B27" s="464">
        <f>'8-Export SMIS'!G19</f>
        <v>0</v>
      </c>
      <c r="C27" s="464">
        <f>'8-Export SMIS'!J19</f>
        <v>0</v>
      </c>
      <c r="D27" s="465">
        <f t="shared" si="0"/>
        <v>0</v>
      </c>
      <c r="E27" s="465">
        <f>'8-Export SMIS'!AJ19</f>
        <v>0</v>
      </c>
      <c r="F27" s="465">
        <f>'8-Export SMIS'!AM19</f>
        <v>0</v>
      </c>
      <c r="G27" s="465">
        <f>'8-Export SMIS'!AD19</f>
        <v>0</v>
      </c>
      <c r="H27" s="465">
        <f t="shared" si="1"/>
        <v>0</v>
      </c>
      <c r="I27" s="465">
        <f>'8-Export SMIS'!T19</f>
        <v>0</v>
      </c>
      <c r="J27" s="465">
        <f>'8-Export SMIS'!Y19</f>
        <v>0</v>
      </c>
      <c r="K27" s="465">
        <f>'8-Export SMIS'!Z19</f>
        <v>0</v>
      </c>
      <c r="L27" s="465">
        <f t="shared" si="2"/>
        <v>0</v>
      </c>
    </row>
    <row r="28" spans="1:12" x14ac:dyDescent="0.25">
      <c r="A28" s="463">
        <v>19</v>
      </c>
      <c r="B28" s="464">
        <f>'8-Export SMIS'!G20</f>
        <v>0</v>
      </c>
      <c r="C28" s="464">
        <f>'8-Export SMIS'!J20</f>
        <v>0</v>
      </c>
      <c r="D28" s="465">
        <f t="shared" si="0"/>
        <v>0</v>
      </c>
      <c r="E28" s="465">
        <f>'8-Export SMIS'!AJ20</f>
        <v>0</v>
      </c>
      <c r="F28" s="465">
        <f>'8-Export SMIS'!AM20</f>
        <v>0</v>
      </c>
      <c r="G28" s="465">
        <f>'8-Export SMIS'!AD20</f>
        <v>0</v>
      </c>
      <c r="H28" s="465">
        <f t="shared" si="1"/>
        <v>0</v>
      </c>
      <c r="I28" s="465">
        <f>'8-Export SMIS'!T20</f>
        <v>0</v>
      </c>
      <c r="J28" s="465">
        <f>'8-Export SMIS'!Y20</f>
        <v>0</v>
      </c>
      <c r="K28" s="465">
        <f>'8-Export SMIS'!Z20</f>
        <v>0</v>
      </c>
      <c r="L28" s="465">
        <f t="shared" si="2"/>
        <v>0</v>
      </c>
    </row>
    <row r="29" spans="1:12" x14ac:dyDescent="0.25">
      <c r="A29" s="463">
        <v>20</v>
      </c>
      <c r="B29" s="464">
        <f>'8-Export SMIS'!G21</f>
        <v>0</v>
      </c>
      <c r="C29" s="464">
        <f>'8-Export SMIS'!J21</f>
        <v>0</v>
      </c>
      <c r="D29" s="465">
        <f t="shared" si="0"/>
        <v>0</v>
      </c>
      <c r="E29" s="465">
        <f>'8-Export SMIS'!AJ21</f>
        <v>0</v>
      </c>
      <c r="F29" s="465">
        <f>'8-Export SMIS'!AM21</f>
        <v>0</v>
      </c>
      <c r="G29" s="465">
        <f>'8-Export SMIS'!AD21</f>
        <v>0</v>
      </c>
      <c r="H29" s="465">
        <f t="shared" si="1"/>
        <v>0</v>
      </c>
      <c r="I29" s="465">
        <f>'8-Export SMIS'!T21</f>
        <v>0</v>
      </c>
      <c r="J29" s="465">
        <f>'8-Export SMIS'!Y21</f>
        <v>0</v>
      </c>
      <c r="K29" s="465">
        <f>'8-Export SMIS'!Z21</f>
        <v>0</v>
      </c>
      <c r="L29" s="465">
        <f t="shared" si="2"/>
        <v>0</v>
      </c>
    </row>
    <row r="30" spans="1:12" x14ac:dyDescent="0.25">
      <c r="A30" s="463">
        <v>21</v>
      </c>
      <c r="B30" s="464">
        <f>'8-Export SMIS'!G22</f>
        <v>0</v>
      </c>
      <c r="C30" s="464">
        <f>'8-Export SMIS'!J22</f>
        <v>0</v>
      </c>
      <c r="D30" s="465">
        <f t="shared" si="0"/>
        <v>0</v>
      </c>
      <c r="E30" s="465">
        <f>'8-Export SMIS'!AJ22</f>
        <v>0</v>
      </c>
      <c r="F30" s="465">
        <f>'8-Export SMIS'!AM22</f>
        <v>0</v>
      </c>
      <c r="G30" s="465">
        <f>'8-Export SMIS'!AD22</f>
        <v>0</v>
      </c>
      <c r="H30" s="465">
        <f t="shared" si="1"/>
        <v>0</v>
      </c>
      <c r="I30" s="465">
        <f>'8-Export SMIS'!T22</f>
        <v>0</v>
      </c>
      <c r="J30" s="465">
        <f>'8-Export SMIS'!Y22</f>
        <v>0</v>
      </c>
      <c r="K30" s="465">
        <f>'8-Export SMIS'!Z22</f>
        <v>0</v>
      </c>
      <c r="L30" s="465">
        <f t="shared" si="2"/>
        <v>0</v>
      </c>
    </row>
    <row r="31" spans="1:12" x14ac:dyDescent="0.25">
      <c r="A31" s="463">
        <v>22</v>
      </c>
      <c r="B31" s="464">
        <f>'8-Export SMIS'!G23</f>
        <v>0</v>
      </c>
      <c r="C31" s="464">
        <f>'8-Export SMIS'!J23</f>
        <v>0</v>
      </c>
      <c r="D31" s="465">
        <f t="shared" si="0"/>
        <v>0</v>
      </c>
      <c r="E31" s="465">
        <f>'8-Export SMIS'!AJ23</f>
        <v>0</v>
      </c>
      <c r="F31" s="465">
        <f>'8-Export SMIS'!AM23</f>
        <v>0</v>
      </c>
      <c r="G31" s="465">
        <f>'8-Export SMIS'!AD23</f>
        <v>0</v>
      </c>
      <c r="H31" s="465">
        <f t="shared" si="1"/>
        <v>0</v>
      </c>
      <c r="I31" s="465">
        <f>'8-Export SMIS'!T23</f>
        <v>0</v>
      </c>
      <c r="J31" s="465">
        <f>'8-Export SMIS'!Y23</f>
        <v>0</v>
      </c>
      <c r="K31" s="465">
        <f>'8-Export SMIS'!Z23</f>
        <v>0</v>
      </c>
      <c r="L31" s="465">
        <f t="shared" si="2"/>
        <v>0</v>
      </c>
    </row>
    <row r="32" spans="1:12" x14ac:dyDescent="0.25">
      <c r="A32" s="463">
        <v>23</v>
      </c>
      <c r="B32" s="464">
        <f>'8-Export SMIS'!G24</f>
        <v>0</v>
      </c>
      <c r="C32" s="464">
        <f>'8-Export SMIS'!J24</f>
        <v>0</v>
      </c>
      <c r="D32" s="465">
        <f t="shared" si="0"/>
        <v>0</v>
      </c>
      <c r="E32" s="465">
        <f>'8-Export SMIS'!AJ24</f>
        <v>0</v>
      </c>
      <c r="F32" s="465">
        <f>'8-Export SMIS'!AM24</f>
        <v>0</v>
      </c>
      <c r="G32" s="465">
        <f>'8-Export SMIS'!AD24</f>
        <v>0</v>
      </c>
      <c r="H32" s="465">
        <f t="shared" si="1"/>
        <v>0</v>
      </c>
      <c r="I32" s="465">
        <f>'8-Export SMIS'!T24</f>
        <v>0</v>
      </c>
      <c r="J32" s="465">
        <f>'8-Export SMIS'!Y24</f>
        <v>0</v>
      </c>
      <c r="K32" s="465">
        <f>'8-Export SMIS'!Z24</f>
        <v>0</v>
      </c>
      <c r="L32" s="465">
        <f t="shared" si="2"/>
        <v>0</v>
      </c>
    </row>
    <row r="33" spans="1:12" x14ac:dyDescent="0.25">
      <c r="A33" s="463">
        <v>24</v>
      </c>
      <c r="B33" s="464">
        <f>'8-Export SMIS'!G25</f>
        <v>0</v>
      </c>
      <c r="C33" s="464">
        <f>'8-Export SMIS'!J25</f>
        <v>0</v>
      </c>
      <c r="D33" s="465">
        <f t="shared" si="0"/>
        <v>0</v>
      </c>
      <c r="E33" s="465">
        <f>'8-Export SMIS'!AJ25</f>
        <v>0</v>
      </c>
      <c r="F33" s="465">
        <f>'8-Export SMIS'!AM25</f>
        <v>0</v>
      </c>
      <c r="G33" s="465">
        <f>'8-Export SMIS'!AD25</f>
        <v>0</v>
      </c>
      <c r="H33" s="465">
        <f t="shared" si="1"/>
        <v>0</v>
      </c>
      <c r="I33" s="465">
        <f>'8-Export SMIS'!T25</f>
        <v>0</v>
      </c>
      <c r="J33" s="465">
        <f>'8-Export SMIS'!Y25</f>
        <v>0</v>
      </c>
      <c r="K33" s="465">
        <f>'8-Export SMIS'!Z25</f>
        <v>0</v>
      </c>
      <c r="L33" s="465">
        <f t="shared" si="2"/>
        <v>0</v>
      </c>
    </row>
    <row r="34" spans="1:12" x14ac:dyDescent="0.25">
      <c r="A34" s="463">
        <v>25</v>
      </c>
      <c r="B34" s="464">
        <f>'8-Export SMIS'!G26</f>
        <v>0</v>
      </c>
      <c r="C34" s="464">
        <f>'8-Export SMIS'!J26</f>
        <v>0</v>
      </c>
      <c r="D34" s="465">
        <f t="shared" si="0"/>
        <v>0</v>
      </c>
      <c r="E34" s="465">
        <f>'8-Export SMIS'!AJ26</f>
        <v>0</v>
      </c>
      <c r="F34" s="465">
        <f>'8-Export SMIS'!AM26</f>
        <v>0</v>
      </c>
      <c r="G34" s="465">
        <f>'8-Export SMIS'!AD26</f>
        <v>0</v>
      </c>
      <c r="H34" s="465">
        <f t="shared" si="1"/>
        <v>0</v>
      </c>
      <c r="I34" s="465">
        <f>'8-Export SMIS'!T26</f>
        <v>0</v>
      </c>
      <c r="J34" s="465">
        <f>'8-Export SMIS'!Y26</f>
        <v>0</v>
      </c>
      <c r="K34" s="465">
        <f>'8-Export SMIS'!Z26</f>
        <v>0</v>
      </c>
      <c r="L34" s="465">
        <f t="shared" si="2"/>
        <v>0</v>
      </c>
    </row>
    <row r="35" spans="1:12" x14ac:dyDescent="0.25">
      <c r="A35" s="463">
        <v>26</v>
      </c>
      <c r="B35" s="464">
        <f>'8-Export SMIS'!G27</f>
        <v>0</v>
      </c>
      <c r="C35" s="464">
        <f>'8-Export SMIS'!J27</f>
        <v>0</v>
      </c>
      <c r="D35" s="465">
        <f t="shared" si="0"/>
        <v>0</v>
      </c>
      <c r="E35" s="465">
        <f>'8-Export SMIS'!AJ27</f>
        <v>0</v>
      </c>
      <c r="F35" s="465">
        <f>'8-Export SMIS'!AM27</f>
        <v>0</v>
      </c>
      <c r="G35" s="465">
        <f>'8-Export SMIS'!AD27</f>
        <v>0</v>
      </c>
      <c r="H35" s="465">
        <f t="shared" si="1"/>
        <v>0</v>
      </c>
      <c r="I35" s="465">
        <f>'8-Export SMIS'!T27</f>
        <v>0</v>
      </c>
      <c r="J35" s="465">
        <f>'8-Export SMIS'!Y27</f>
        <v>0</v>
      </c>
      <c r="K35" s="465">
        <f>'8-Export SMIS'!Z27</f>
        <v>0</v>
      </c>
      <c r="L35" s="465">
        <f t="shared" si="2"/>
        <v>0</v>
      </c>
    </row>
    <row r="36" spans="1:12" x14ac:dyDescent="0.25">
      <c r="A36" s="463">
        <v>27</v>
      </c>
      <c r="B36" s="464">
        <f>'8-Export SMIS'!G28</f>
        <v>0</v>
      </c>
      <c r="C36" s="464">
        <f>'8-Export SMIS'!J28</f>
        <v>0</v>
      </c>
      <c r="D36" s="465">
        <f t="shared" si="0"/>
        <v>0</v>
      </c>
      <c r="E36" s="465">
        <f>'8-Export SMIS'!AJ28</f>
        <v>0</v>
      </c>
      <c r="F36" s="465">
        <f>'8-Export SMIS'!AM28</f>
        <v>0</v>
      </c>
      <c r="G36" s="465">
        <f>'8-Export SMIS'!AD28</f>
        <v>0</v>
      </c>
      <c r="H36" s="465">
        <f t="shared" si="1"/>
        <v>0</v>
      </c>
      <c r="I36" s="465">
        <f>'8-Export SMIS'!T28</f>
        <v>0</v>
      </c>
      <c r="J36" s="465">
        <f>'8-Export SMIS'!Y28</f>
        <v>0</v>
      </c>
      <c r="K36" s="465">
        <f>'8-Export SMIS'!Z28</f>
        <v>0</v>
      </c>
      <c r="L36" s="465">
        <f t="shared" si="2"/>
        <v>0</v>
      </c>
    </row>
    <row r="37" spans="1:12" x14ac:dyDescent="0.25">
      <c r="A37" s="463">
        <v>28</v>
      </c>
      <c r="B37" s="464">
        <f>'8-Export SMIS'!G29</f>
        <v>0</v>
      </c>
      <c r="C37" s="464">
        <f>'8-Export SMIS'!J29</f>
        <v>0</v>
      </c>
      <c r="D37" s="465">
        <f t="shared" si="0"/>
        <v>0</v>
      </c>
      <c r="E37" s="465">
        <f>'8-Export SMIS'!AJ29</f>
        <v>0</v>
      </c>
      <c r="F37" s="465">
        <f>'8-Export SMIS'!AM29</f>
        <v>0</v>
      </c>
      <c r="G37" s="465">
        <f>'8-Export SMIS'!AD29</f>
        <v>0</v>
      </c>
      <c r="H37" s="465">
        <f t="shared" si="1"/>
        <v>0</v>
      </c>
      <c r="I37" s="465">
        <f>'8-Export SMIS'!T29</f>
        <v>0</v>
      </c>
      <c r="J37" s="465">
        <f>'8-Export SMIS'!Y29</f>
        <v>0</v>
      </c>
      <c r="K37" s="465">
        <f>'8-Export SMIS'!Z29</f>
        <v>0</v>
      </c>
      <c r="L37" s="465">
        <f t="shared" si="2"/>
        <v>0</v>
      </c>
    </row>
    <row r="38" spans="1:12" x14ac:dyDescent="0.25">
      <c r="A38" s="463">
        <v>29</v>
      </c>
      <c r="B38" s="464">
        <f>'8-Export SMIS'!G30</f>
        <v>0</v>
      </c>
      <c r="C38" s="464">
        <f>'8-Export SMIS'!J30</f>
        <v>0</v>
      </c>
      <c r="D38" s="465">
        <f t="shared" si="0"/>
        <v>0</v>
      </c>
      <c r="E38" s="465">
        <f>'8-Export SMIS'!AJ30</f>
        <v>0</v>
      </c>
      <c r="F38" s="465">
        <f>'8-Export SMIS'!AM30</f>
        <v>0</v>
      </c>
      <c r="G38" s="465">
        <f>'8-Export SMIS'!AD30</f>
        <v>0</v>
      </c>
      <c r="H38" s="465">
        <f t="shared" si="1"/>
        <v>0</v>
      </c>
      <c r="I38" s="465">
        <f>'8-Export SMIS'!T30</f>
        <v>0</v>
      </c>
      <c r="J38" s="465">
        <f>'8-Export SMIS'!Y30</f>
        <v>0</v>
      </c>
      <c r="K38" s="465">
        <f>'8-Export SMIS'!Z30</f>
        <v>0</v>
      </c>
      <c r="L38" s="465">
        <f t="shared" si="2"/>
        <v>0</v>
      </c>
    </row>
    <row r="39" spans="1:12" x14ac:dyDescent="0.25">
      <c r="A39" s="463">
        <v>30</v>
      </c>
      <c r="B39" s="464">
        <f>'8-Export SMIS'!G31</f>
        <v>0</v>
      </c>
      <c r="C39" s="464">
        <f>'8-Export SMIS'!J31</f>
        <v>0</v>
      </c>
      <c r="D39" s="465">
        <f t="shared" si="0"/>
        <v>0</v>
      </c>
      <c r="E39" s="465">
        <f>'8-Export SMIS'!AJ31</f>
        <v>0</v>
      </c>
      <c r="F39" s="465">
        <f>'8-Export SMIS'!AM31</f>
        <v>0</v>
      </c>
      <c r="G39" s="465">
        <f>'8-Export SMIS'!AD31</f>
        <v>0</v>
      </c>
      <c r="H39" s="465">
        <f t="shared" si="1"/>
        <v>0</v>
      </c>
      <c r="I39" s="465">
        <f>'8-Export SMIS'!T31</f>
        <v>0</v>
      </c>
      <c r="J39" s="465">
        <f>'8-Export SMIS'!Y31</f>
        <v>0</v>
      </c>
      <c r="K39" s="465">
        <f>'8-Export SMIS'!Z31</f>
        <v>0</v>
      </c>
      <c r="L39" s="465">
        <f t="shared" si="2"/>
        <v>0</v>
      </c>
    </row>
    <row r="40" spans="1:12" x14ac:dyDescent="0.25">
      <c r="A40" s="463">
        <v>31</v>
      </c>
      <c r="B40" s="464">
        <f>'8-Export SMIS'!G32</f>
        <v>0</v>
      </c>
      <c r="C40" s="464">
        <f>'8-Export SMIS'!J32</f>
        <v>0</v>
      </c>
      <c r="D40" s="465">
        <f t="shared" si="0"/>
        <v>0</v>
      </c>
      <c r="E40" s="465">
        <f>'8-Export SMIS'!AJ32</f>
        <v>0</v>
      </c>
      <c r="F40" s="465">
        <f>'8-Export SMIS'!AM32</f>
        <v>0</v>
      </c>
      <c r="G40" s="465">
        <f>'8-Export SMIS'!AD32</f>
        <v>0</v>
      </c>
      <c r="H40" s="465">
        <f t="shared" si="1"/>
        <v>0</v>
      </c>
      <c r="I40" s="465">
        <f>'8-Export SMIS'!T32</f>
        <v>0</v>
      </c>
      <c r="J40" s="465">
        <f>'8-Export SMIS'!Y32</f>
        <v>0</v>
      </c>
      <c r="K40" s="465">
        <f>'8-Export SMIS'!Z32</f>
        <v>0</v>
      </c>
      <c r="L40" s="465">
        <f t="shared" si="2"/>
        <v>0</v>
      </c>
    </row>
    <row r="41" spans="1:12" x14ac:dyDescent="0.25">
      <c r="A41" s="463">
        <v>32</v>
      </c>
      <c r="B41" s="464">
        <f>'8-Export SMIS'!G33</f>
        <v>0</v>
      </c>
      <c r="C41" s="464">
        <f>'8-Export SMIS'!J33</f>
        <v>0</v>
      </c>
      <c r="D41" s="465">
        <f t="shared" si="0"/>
        <v>0</v>
      </c>
      <c r="E41" s="465">
        <f>'8-Export SMIS'!AJ33</f>
        <v>0</v>
      </c>
      <c r="F41" s="465">
        <f>'8-Export SMIS'!AM33</f>
        <v>0</v>
      </c>
      <c r="G41" s="465">
        <f>'8-Export SMIS'!AD33</f>
        <v>0</v>
      </c>
      <c r="H41" s="465">
        <f t="shared" si="1"/>
        <v>0</v>
      </c>
      <c r="I41" s="465">
        <f>'8-Export SMIS'!T33</f>
        <v>0</v>
      </c>
      <c r="J41" s="465">
        <f>'8-Export SMIS'!Y33</f>
        <v>0</v>
      </c>
      <c r="K41" s="465">
        <f>'8-Export SMIS'!Z33</f>
        <v>0</v>
      </c>
      <c r="L41" s="465">
        <f t="shared" si="2"/>
        <v>0</v>
      </c>
    </row>
    <row r="42" spans="1:12" x14ac:dyDescent="0.25">
      <c r="A42" s="463">
        <v>33</v>
      </c>
      <c r="B42" s="464">
        <f>'8-Export SMIS'!G34</f>
        <v>0</v>
      </c>
      <c r="C42" s="464">
        <f>'8-Export SMIS'!J34</f>
        <v>0</v>
      </c>
      <c r="D42" s="465">
        <f t="shared" si="0"/>
        <v>0</v>
      </c>
      <c r="E42" s="465">
        <f>'8-Export SMIS'!AJ34</f>
        <v>0</v>
      </c>
      <c r="F42" s="465">
        <f>'8-Export SMIS'!AM34</f>
        <v>0</v>
      </c>
      <c r="G42" s="465">
        <f>'8-Export SMIS'!AD34</f>
        <v>0</v>
      </c>
      <c r="H42" s="465">
        <f t="shared" si="1"/>
        <v>0</v>
      </c>
      <c r="I42" s="465">
        <f>'8-Export SMIS'!T34</f>
        <v>0</v>
      </c>
      <c r="J42" s="465">
        <f>'8-Export SMIS'!Y34</f>
        <v>0</v>
      </c>
      <c r="K42" s="465">
        <f>'8-Export SMIS'!Z34</f>
        <v>0</v>
      </c>
      <c r="L42" s="465">
        <f t="shared" si="2"/>
        <v>0</v>
      </c>
    </row>
    <row r="43" spans="1:12" x14ac:dyDescent="0.25">
      <c r="A43" s="463">
        <v>34</v>
      </c>
      <c r="B43" s="464">
        <f>'8-Export SMIS'!G35</f>
        <v>0</v>
      </c>
      <c r="C43" s="464">
        <f>'8-Export SMIS'!J35</f>
        <v>0</v>
      </c>
      <c r="D43" s="465">
        <f t="shared" si="0"/>
        <v>0</v>
      </c>
      <c r="E43" s="465">
        <f>'8-Export SMIS'!AJ35</f>
        <v>0</v>
      </c>
      <c r="F43" s="465">
        <f>'8-Export SMIS'!AM35</f>
        <v>0</v>
      </c>
      <c r="G43" s="465">
        <f>'8-Export SMIS'!AD35</f>
        <v>0</v>
      </c>
      <c r="H43" s="465">
        <f t="shared" si="1"/>
        <v>0</v>
      </c>
      <c r="I43" s="465">
        <f>'8-Export SMIS'!T35</f>
        <v>0</v>
      </c>
      <c r="J43" s="465">
        <f>'8-Export SMIS'!Y35</f>
        <v>0</v>
      </c>
      <c r="K43" s="465">
        <f>'8-Export SMIS'!Z35</f>
        <v>0</v>
      </c>
      <c r="L43" s="465">
        <f t="shared" si="2"/>
        <v>0</v>
      </c>
    </row>
    <row r="44" spans="1:12" x14ac:dyDescent="0.25">
      <c r="A44" s="463">
        <v>35</v>
      </c>
      <c r="B44" s="464">
        <f>'8-Export SMIS'!G36</f>
        <v>0</v>
      </c>
      <c r="C44" s="464">
        <f>'8-Export SMIS'!J36</f>
        <v>0</v>
      </c>
      <c r="D44" s="465">
        <f t="shared" si="0"/>
        <v>0</v>
      </c>
      <c r="E44" s="465">
        <f>'8-Export SMIS'!AJ36</f>
        <v>0</v>
      </c>
      <c r="F44" s="465">
        <f>'8-Export SMIS'!AM36</f>
        <v>0</v>
      </c>
      <c r="G44" s="465">
        <f>'8-Export SMIS'!AD36</f>
        <v>0</v>
      </c>
      <c r="H44" s="465">
        <f t="shared" si="1"/>
        <v>0</v>
      </c>
      <c r="I44" s="465">
        <f>'8-Export SMIS'!T36</f>
        <v>0</v>
      </c>
      <c r="J44" s="465">
        <f>'8-Export SMIS'!Y36</f>
        <v>0</v>
      </c>
      <c r="K44" s="465">
        <f>'8-Export SMIS'!Z36</f>
        <v>0</v>
      </c>
      <c r="L44" s="465">
        <f t="shared" si="2"/>
        <v>0</v>
      </c>
    </row>
    <row r="45" spans="1:12" x14ac:dyDescent="0.25">
      <c r="A45" s="463">
        <v>36</v>
      </c>
      <c r="B45" s="464">
        <f>'8-Export SMIS'!G37</f>
        <v>0</v>
      </c>
      <c r="C45" s="464">
        <f>'8-Export SMIS'!J37</f>
        <v>0</v>
      </c>
      <c r="D45" s="465">
        <f t="shared" si="0"/>
        <v>0</v>
      </c>
      <c r="E45" s="465">
        <f>'8-Export SMIS'!AJ37</f>
        <v>0</v>
      </c>
      <c r="F45" s="465">
        <f>'8-Export SMIS'!AM37</f>
        <v>0</v>
      </c>
      <c r="G45" s="465">
        <f>'8-Export SMIS'!AD37</f>
        <v>0</v>
      </c>
      <c r="H45" s="465">
        <f t="shared" si="1"/>
        <v>0</v>
      </c>
      <c r="I45" s="465">
        <f>'8-Export SMIS'!T37</f>
        <v>0</v>
      </c>
      <c r="J45" s="465">
        <f>'8-Export SMIS'!Y37</f>
        <v>0</v>
      </c>
      <c r="K45" s="465">
        <f>'8-Export SMIS'!Z37</f>
        <v>0</v>
      </c>
      <c r="L45" s="465">
        <f t="shared" si="2"/>
        <v>0</v>
      </c>
    </row>
    <row r="46" spans="1:12" x14ac:dyDescent="0.25">
      <c r="A46" s="463">
        <v>37</v>
      </c>
      <c r="B46" s="464">
        <f>'8-Export SMIS'!G38</f>
        <v>0</v>
      </c>
      <c r="C46" s="464">
        <f>'8-Export SMIS'!J38</f>
        <v>0</v>
      </c>
      <c r="D46" s="465">
        <f t="shared" si="0"/>
        <v>0</v>
      </c>
      <c r="E46" s="465">
        <f>'8-Export SMIS'!AJ38</f>
        <v>0</v>
      </c>
      <c r="F46" s="465">
        <f>'8-Export SMIS'!AM38</f>
        <v>0</v>
      </c>
      <c r="G46" s="465">
        <f>'8-Export SMIS'!AD38</f>
        <v>0</v>
      </c>
      <c r="H46" s="465">
        <f t="shared" si="1"/>
        <v>0</v>
      </c>
      <c r="I46" s="465">
        <f>'8-Export SMIS'!T38</f>
        <v>0</v>
      </c>
      <c r="J46" s="465">
        <f>'8-Export SMIS'!Y38</f>
        <v>0</v>
      </c>
      <c r="K46" s="465">
        <f>'8-Export SMIS'!Z38</f>
        <v>0</v>
      </c>
      <c r="L46" s="465">
        <f t="shared" si="2"/>
        <v>0</v>
      </c>
    </row>
    <row r="47" spans="1:12" x14ac:dyDescent="0.25">
      <c r="A47" s="463">
        <v>38</v>
      </c>
      <c r="B47" s="464">
        <f>'8-Export SMIS'!G39</f>
        <v>0</v>
      </c>
      <c r="C47" s="464">
        <f>'8-Export SMIS'!J39</f>
        <v>0</v>
      </c>
      <c r="D47" s="465">
        <f t="shared" si="0"/>
        <v>0</v>
      </c>
      <c r="E47" s="465">
        <f>'8-Export SMIS'!AJ39</f>
        <v>0</v>
      </c>
      <c r="F47" s="465">
        <f>'8-Export SMIS'!AM39</f>
        <v>0</v>
      </c>
      <c r="G47" s="465">
        <f>'8-Export SMIS'!AD39</f>
        <v>0</v>
      </c>
      <c r="H47" s="465">
        <f t="shared" si="1"/>
        <v>0</v>
      </c>
      <c r="I47" s="465">
        <f>'8-Export SMIS'!T39</f>
        <v>0</v>
      </c>
      <c r="J47" s="465">
        <f>'8-Export SMIS'!Y39</f>
        <v>0</v>
      </c>
      <c r="K47" s="465">
        <f>'8-Export SMIS'!Z39</f>
        <v>0</v>
      </c>
      <c r="L47" s="465">
        <f t="shared" si="2"/>
        <v>0</v>
      </c>
    </row>
    <row r="48" spans="1:12" x14ac:dyDescent="0.25">
      <c r="A48" s="463">
        <v>39</v>
      </c>
      <c r="B48" s="464">
        <f>'8-Export SMIS'!G40</f>
        <v>0</v>
      </c>
      <c r="C48" s="464">
        <f>'8-Export SMIS'!J40</f>
        <v>0</v>
      </c>
      <c r="D48" s="465">
        <f t="shared" si="0"/>
        <v>0</v>
      </c>
      <c r="E48" s="465">
        <f>'8-Export SMIS'!AJ40</f>
        <v>0</v>
      </c>
      <c r="F48" s="465">
        <f>'8-Export SMIS'!AM40</f>
        <v>0</v>
      </c>
      <c r="G48" s="465">
        <f>'8-Export SMIS'!AD40</f>
        <v>0</v>
      </c>
      <c r="H48" s="465">
        <f t="shared" si="1"/>
        <v>0</v>
      </c>
      <c r="I48" s="465">
        <f>'8-Export SMIS'!T40</f>
        <v>0</v>
      </c>
      <c r="J48" s="465">
        <f>'8-Export SMIS'!Y40</f>
        <v>0</v>
      </c>
      <c r="K48" s="465">
        <f>'8-Export SMIS'!Z40</f>
        <v>0</v>
      </c>
      <c r="L48" s="465">
        <f t="shared" si="2"/>
        <v>0</v>
      </c>
    </row>
    <row r="49" spans="1:12" x14ac:dyDescent="0.25">
      <c r="A49" s="463">
        <v>40</v>
      </c>
      <c r="B49" s="464">
        <f>'8-Export SMIS'!G41</f>
        <v>0</v>
      </c>
      <c r="C49" s="464">
        <f>'8-Export SMIS'!J41</f>
        <v>0</v>
      </c>
      <c r="D49" s="465">
        <f t="shared" si="0"/>
        <v>0</v>
      </c>
      <c r="E49" s="465">
        <f>'8-Export SMIS'!AJ41</f>
        <v>0</v>
      </c>
      <c r="F49" s="465">
        <f>'8-Export SMIS'!AM41</f>
        <v>0</v>
      </c>
      <c r="G49" s="465">
        <f>'8-Export SMIS'!AD41</f>
        <v>0</v>
      </c>
      <c r="H49" s="465">
        <f t="shared" si="1"/>
        <v>0</v>
      </c>
      <c r="I49" s="465">
        <f>'8-Export SMIS'!T41</f>
        <v>0</v>
      </c>
      <c r="J49" s="465">
        <f>'8-Export SMIS'!Y41</f>
        <v>0</v>
      </c>
      <c r="K49" s="465">
        <f>'8-Export SMIS'!Z41</f>
        <v>0</v>
      </c>
      <c r="L49" s="465">
        <f t="shared" si="2"/>
        <v>0</v>
      </c>
    </row>
    <row r="50" spans="1:12" x14ac:dyDescent="0.25">
      <c r="A50" s="463">
        <v>41</v>
      </c>
      <c r="B50" s="464">
        <f>'8-Export SMIS'!G42</f>
        <v>0</v>
      </c>
      <c r="C50" s="464">
        <f>'8-Export SMIS'!J42</f>
        <v>0</v>
      </c>
      <c r="D50" s="465">
        <f t="shared" si="0"/>
        <v>0</v>
      </c>
      <c r="E50" s="465">
        <f>'8-Export SMIS'!AJ42</f>
        <v>0</v>
      </c>
      <c r="F50" s="465">
        <f>'8-Export SMIS'!AM42</f>
        <v>0</v>
      </c>
      <c r="G50" s="465">
        <f>'8-Export SMIS'!AD42</f>
        <v>0</v>
      </c>
      <c r="H50" s="465">
        <f t="shared" si="1"/>
        <v>0</v>
      </c>
      <c r="I50" s="465">
        <f>'8-Export SMIS'!T42</f>
        <v>0</v>
      </c>
      <c r="J50" s="465">
        <f>'8-Export SMIS'!Y42</f>
        <v>0</v>
      </c>
      <c r="K50" s="465">
        <f>'8-Export SMIS'!Z42</f>
        <v>0</v>
      </c>
      <c r="L50" s="465">
        <f t="shared" si="2"/>
        <v>0</v>
      </c>
    </row>
    <row r="51" spans="1:12" x14ac:dyDescent="0.25">
      <c r="A51" s="463">
        <v>42</v>
      </c>
      <c r="B51" s="464">
        <f>'8-Export SMIS'!G43</f>
        <v>0</v>
      </c>
      <c r="C51" s="464">
        <f>'8-Export SMIS'!J43</f>
        <v>0</v>
      </c>
      <c r="D51" s="465">
        <f t="shared" si="0"/>
        <v>0</v>
      </c>
      <c r="E51" s="465">
        <f>'8-Export SMIS'!AJ43</f>
        <v>0</v>
      </c>
      <c r="F51" s="465">
        <f>'8-Export SMIS'!AM43</f>
        <v>0</v>
      </c>
      <c r="G51" s="465">
        <f>'8-Export SMIS'!AD43</f>
        <v>0</v>
      </c>
      <c r="H51" s="465">
        <f t="shared" si="1"/>
        <v>0</v>
      </c>
      <c r="I51" s="465">
        <f>'8-Export SMIS'!T43</f>
        <v>0</v>
      </c>
      <c r="J51" s="465">
        <f>'8-Export SMIS'!Y43</f>
        <v>0</v>
      </c>
      <c r="K51" s="465">
        <f>'8-Export SMIS'!Z43</f>
        <v>0</v>
      </c>
      <c r="L51" s="465">
        <f t="shared" si="2"/>
        <v>0</v>
      </c>
    </row>
    <row r="52" spans="1:12" x14ac:dyDescent="0.25">
      <c r="A52" s="463">
        <v>43</v>
      </c>
      <c r="B52" s="464">
        <f>'8-Export SMIS'!G44</f>
        <v>0</v>
      </c>
      <c r="C52" s="464">
        <f>'8-Export SMIS'!J44</f>
        <v>0</v>
      </c>
      <c r="D52" s="465">
        <f t="shared" si="0"/>
        <v>0</v>
      </c>
      <c r="E52" s="465">
        <f>'8-Export SMIS'!AJ44</f>
        <v>0</v>
      </c>
      <c r="F52" s="465">
        <f>'8-Export SMIS'!AM44</f>
        <v>0</v>
      </c>
      <c r="G52" s="465">
        <f>'8-Export SMIS'!AD44</f>
        <v>0</v>
      </c>
      <c r="H52" s="465">
        <f t="shared" si="1"/>
        <v>0</v>
      </c>
      <c r="I52" s="465">
        <f>'8-Export SMIS'!T44</f>
        <v>0</v>
      </c>
      <c r="J52" s="465">
        <f>'8-Export SMIS'!Y44</f>
        <v>0</v>
      </c>
      <c r="K52" s="465">
        <f>'8-Export SMIS'!Z44</f>
        <v>0</v>
      </c>
      <c r="L52" s="465">
        <f t="shared" si="2"/>
        <v>0</v>
      </c>
    </row>
    <row r="53" spans="1:12" x14ac:dyDescent="0.25">
      <c r="A53" s="463">
        <v>44</v>
      </c>
      <c r="B53" s="464">
        <f>'8-Export SMIS'!G45</f>
        <v>0</v>
      </c>
      <c r="C53" s="464">
        <f>'8-Export SMIS'!J45</f>
        <v>0</v>
      </c>
      <c r="D53" s="465">
        <f t="shared" si="0"/>
        <v>0</v>
      </c>
      <c r="E53" s="465">
        <f>'8-Export SMIS'!AJ45</f>
        <v>0</v>
      </c>
      <c r="F53" s="465">
        <f>'8-Export SMIS'!AM45</f>
        <v>0</v>
      </c>
      <c r="G53" s="465">
        <f>'8-Export SMIS'!AD45</f>
        <v>0</v>
      </c>
      <c r="H53" s="465">
        <f t="shared" si="1"/>
        <v>0</v>
      </c>
      <c r="I53" s="465">
        <f>'8-Export SMIS'!T45</f>
        <v>0</v>
      </c>
      <c r="J53" s="465">
        <f>'8-Export SMIS'!Y45</f>
        <v>0</v>
      </c>
      <c r="K53" s="465">
        <f>'8-Export SMIS'!Z45</f>
        <v>0</v>
      </c>
      <c r="L53" s="465">
        <f t="shared" si="2"/>
        <v>0</v>
      </c>
    </row>
    <row r="54" spans="1:12" x14ac:dyDescent="0.25">
      <c r="A54" s="463">
        <v>45</v>
      </c>
      <c r="B54" s="464">
        <f>'8-Export SMIS'!G46</f>
        <v>0</v>
      </c>
      <c r="C54" s="464">
        <f>'8-Export SMIS'!J46</f>
        <v>0</v>
      </c>
      <c r="D54" s="465">
        <f t="shared" si="0"/>
        <v>0</v>
      </c>
      <c r="E54" s="465">
        <f>'8-Export SMIS'!AJ46</f>
        <v>0</v>
      </c>
      <c r="F54" s="465">
        <f>'8-Export SMIS'!AM46</f>
        <v>0</v>
      </c>
      <c r="G54" s="465">
        <f>'8-Export SMIS'!AD46</f>
        <v>0</v>
      </c>
      <c r="H54" s="465">
        <f t="shared" si="1"/>
        <v>0</v>
      </c>
      <c r="I54" s="465">
        <f>'8-Export SMIS'!T46</f>
        <v>0</v>
      </c>
      <c r="J54" s="465">
        <f>'8-Export SMIS'!Y46</f>
        <v>0</v>
      </c>
      <c r="K54" s="465">
        <f>'8-Export SMIS'!Z46</f>
        <v>0</v>
      </c>
      <c r="L54" s="465">
        <f t="shared" si="2"/>
        <v>0</v>
      </c>
    </row>
    <row r="55" spans="1:12" x14ac:dyDescent="0.25">
      <c r="A55" s="463">
        <v>46</v>
      </c>
      <c r="B55" s="464">
        <f>'8-Export SMIS'!G47</f>
        <v>0</v>
      </c>
      <c r="C55" s="464">
        <f>'8-Export SMIS'!J47</f>
        <v>0</v>
      </c>
      <c r="D55" s="465">
        <f t="shared" si="0"/>
        <v>0</v>
      </c>
      <c r="E55" s="465">
        <f>'8-Export SMIS'!AJ47</f>
        <v>0</v>
      </c>
      <c r="F55" s="465">
        <f>'8-Export SMIS'!AM47</f>
        <v>0</v>
      </c>
      <c r="G55" s="465">
        <f>'8-Export SMIS'!AD47</f>
        <v>0</v>
      </c>
      <c r="H55" s="465">
        <f t="shared" si="1"/>
        <v>0</v>
      </c>
      <c r="I55" s="465">
        <f>'8-Export SMIS'!T47</f>
        <v>0</v>
      </c>
      <c r="J55" s="465">
        <f>'8-Export SMIS'!Y47</f>
        <v>0</v>
      </c>
      <c r="K55" s="465">
        <f>'8-Export SMIS'!Z47</f>
        <v>0</v>
      </c>
      <c r="L55" s="465">
        <f t="shared" si="2"/>
        <v>0</v>
      </c>
    </row>
    <row r="56" spans="1:12" x14ac:dyDescent="0.25">
      <c r="A56" s="463">
        <v>47</v>
      </c>
      <c r="B56" s="464">
        <f>'8-Export SMIS'!G48</f>
        <v>0</v>
      </c>
      <c r="C56" s="464">
        <f>'8-Export SMIS'!J48</f>
        <v>0</v>
      </c>
      <c r="D56" s="465">
        <f t="shared" si="0"/>
        <v>0</v>
      </c>
      <c r="E56" s="465">
        <f>'8-Export SMIS'!AJ48</f>
        <v>0</v>
      </c>
      <c r="F56" s="465">
        <f>'8-Export SMIS'!AM48</f>
        <v>0</v>
      </c>
      <c r="G56" s="465">
        <f>'8-Export SMIS'!AD48</f>
        <v>0</v>
      </c>
      <c r="H56" s="465">
        <f t="shared" si="1"/>
        <v>0</v>
      </c>
      <c r="I56" s="465">
        <f>'8-Export SMIS'!T48</f>
        <v>0</v>
      </c>
      <c r="J56" s="465">
        <f>'8-Export SMIS'!Y48</f>
        <v>0</v>
      </c>
      <c r="K56" s="465">
        <f>'8-Export SMIS'!Z48</f>
        <v>0</v>
      </c>
      <c r="L56" s="465">
        <f t="shared" si="2"/>
        <v>0</v>
      </c>
    </row>
    <row r="57" spans="1:12" x14ac:dyDescent="0.25">
      <c r="A57" s="463">
        <v>48</v>
      </c>
      <c r="B57" s="464">
        <f>'8-Export SMIS'!G49</f>
        <v>0</v>
      </c>
      <c r="C57" s="464">
        <f>'8-Export SMIS'!J49</f>
        <v>0</v>
      </c>
      <c r="D57" s="465">
        <f t="shared" si="0"/>
        <v>0</v>
      </c>
      <c r="E57" s="465">
        <f>'8-Export SMIS'!AJ49</f>
        <v>0</v>
      </c>
      <c r="F57" s="465">
        <f>'8-Export SMIS'!AM49</f>
        <v>0</v>
      </c>
      <c r="G57" s="465">
        <f>'8-Export SMIS'!AD49</f>
        <v>0</v>
      </c>
      <c r="H57" s="465">
        <f t="shared" si="1"/>
        <v>0</v>
      </c>
      <c r="I57" s="465">
        <f>'8-Export SMIS'!T49</f>
        <v>0</v>
      </c>
      <c r="J57" s="465">
        <f>'8-Export SMIS'!Y49</f>
        <v>0</v>
      </c>
      <c r="K57" s="465">
        <f>'8-Export SMIS'!Z49</f>
        <v>0</v>
      </c>
      <c r="L57" s="465">
        <f t="shared" si="2"/>
        <v>0</v>
      </c>
    </row>
    <row r="58" spans="1:12" x14ac:dyDescent="0.25">
      <c r="A58" s="463">
        <v>49</v>
      </c>
      <c r="B58" s="464">
        <f>'8-Export SMIS'!G50</f>
        <v>0</v>
      </c>
      <c r="C58" s="464">
        <f>'8-Export SMIS'!J50</f>
        <v>0</v>
      </c>
      <c r="D58" s="465">
        <f t="shared" si="0"/>
        <v>0</v>
      </c>
      <c r="E58" s="465">
        <f>'8-Export SMIS'!AJ50</f>
        <v>0</v>
      </c>
      <c r="F58" s="465">
        <f>'8-Export SMIS'!AM50</f>
        <v>0</v>
      </c>
      <c r="G58" s="465">
        <f>'8-Export SMIS'!AD50</f>
        <v>0</v>
      </c>
      <c r="H58" s="465">
        <f t="shared" si="1"/>
        <v>0</v>
      </c>
      <c r="I58" s="465">
        <f>'8-Export SMIS'!T50</f>
        <v>0</v>
      </c>
      <c r="J58" s="465">
        <f>'8-Export SMIS'!Y50</f>
        <v>0</v>
      </c>
      <c r="K58" s="465">
        <f>'8-Export SMIS'!Z50</f>
        <v>0</v>
      </c>
      <c r="L58" s="465">
        <f t="shared" si="2"/>
        <v>0</v>
      </c>
    </row>
    <row r="59" spans="1:12" x14ac:dyDescent="0.25">
      <c r="A59" s="463">
        <v>50</v>
      </c>
      <c r="B59" s="464">
        <f>'8-Export SMIS'!G51</f>
        <v>0</v>
      </c>
      <c r="C59" s="464">
        <f>'8-Export SMIS'!J51</f>
        <v>0</v>
      </c>
      <c r="D59" s="465">
        <f t="shared" si="0"/>
        <v>0</v>
      </c>
      <c r="E59" s="465">
        <f>'8-Export SMIS'!AJ51</f>
        <v>0</v>
      </c>
      <c r="F59" s="465">
        <f>'8-Export SMIS'!AM51</f>
        <v>0</v>
      </c>
      <c r="G59" s="465">
        <f>'8-Export SMIS'!AD51</f>
        <v>0</v>
      </c>
      <c r="H59" s="465">
        <f t="shared" si="1"/>
        <v>0</v>
      </c>
      <c r="I59" s="465">
        <f>'8-Export SMIS'!T51</f>
        <v>0</v>
      </c>
      <c r="J59" s="465">
        <f>'8-Export SMIS'!Y51</f>
        <v>0</v>
      </c>
      <c r="K59" s="465">
        <f>'8-Export SMIS'!Z51</f>
        <v>0</v>
      </c>
      <c r="L59" s="465">
        <f t="shared" si="2"/>
        <v>0</v>
      </c>
    </row>
    <row r="60" spans="1:12" x14ac:dyDescent="0.25">
      <c r="A60" s="463">
        <v>51</v>
      </c>
      <c r="B60" s="464">
        <f>'8-Export SMIS'!G52</f>
        <v>0</v>
      </c>
      <c r="C60" s="464">
        <f>'8-Export SMIS'!J52</f>
        <v>0</v>
      </c>
      <c r="D60" s="465">
        <f t="shared" si="0"/>
        <v>0</v>
      </c>
      <c r="E60" s="465">
        <f>'8-Export SMIS'!AJ52</f>
        <v>0</v>
      </c>
      <c r="F60" s="465">
        <f>'8-Export SMIS'!AM52</f>
        <v>0</v>
      </c>
      <c r="G60" s="465">
        <f>'8-Export SMIS'!AD52</f>
        <v>0</v>
      </c>
      <c r="H60" s="465">
        <f t="shared" si="1"/>
        <v>0</v>
      </c>
      <c r="I60" s="465">
        <f>'8-Export SMIS'!T52</f>
        <v>0</v>
      </c>
      <c r="J60" s="465">
        <f>'8-Export SMIS'!Y52</f>
        <v>0</v>
      </c>
      <c r="K60" s="465">
        <f>'8-Export SMIS'!Z52</f>
        <v>0</v>
      </c>
      <c r="L60" s="465">
        <f t="shared" si="2"/>
        <v>0</v>
      </c>
    </row>
    <row r="61" spans="1:12" x14ac:dyDescent="0.25">
      <c r="A61" s="463">
        <v>52</v>
      </c>
      <c r="B61" s="464">
        <f>'8-Export SMIS'!G53</f>
        <v>0</v>
      </c>
      <c r="C61" s="464">
        <f>'8-Export SMIS'!J53</f>
        <v>0</v>
      </c>
      <c r="D61" s="465">
        <f t="shared" si="0"/>
        <v>0</v>
      </c>
      <c r="E61" s="465">
        <f>'8-Export SMIS'!AJ53</f>
        <v>0</v>
      </c>
      <c r="F61" s="465">
        <f>'8-Export SMIS'!AM53</f>
        <v>0</v>
      </c>
      <c r="G61" s="465">
        <f>'8-Export SMIS'!AD53</f>
        <v>0</v>
      </c>
      <c r="H61" s="465">
        <f t="shared" si="1"/>
        <v>0</v>
      </c>
      <c r="I61" s="465">
        <f>'8-Export SMIS'!T53</f>
        <v>0</v>
      </c>
      <c r="J61" s="465">
        <f>'8-Export SMIS'!Y53</f>
        <v>0</v>
      </c>
      <c r="K61" s="465">
        <f>'8-Export SMIS'!Z53</f>
        <v>0</v>
      </c>
      <c r="L61" s="465">
        <f t="shared" si="2"/>
        <v>0</v>
      </c>
    </row>
    <row r="62" spans="1:12" x14ac:dyDescent="0.25">
      <c r="A62" s="463">
        <v>53</v>
      </c>
      <c r="B62" s="464">
        <f>'8-Export SMIS'!G54</f>
        <v>0</v>
      </c>
      <c r="C62" s="464">
        <f>'8-Export SMIS'!J54</f>
        <v>0</v>
      </c>
      <c r="D62" s="465">
        <f t="shared" si="0"/>
        <v>0</v>
      </c>
      <c r="E62" s="465">
        <f>'8-Export SMIS'!AJ54</f>
        <v>0</v>
      </c>
      <c r="F62" s="465">
        <f>'8-Export SMIS'!AM54</f>
        <v>0</v>
      </c>
      <c r="G62" s="465">
        <f>'8-Export SMIS'!AD54</f>
        <v>0</v>
      </c>
      <c r="H62" s="465">
        <f t="shared" si="1"/>
        <v>0</v>
      </c>
      <c r="I62" s="465">
        <f>'8-Export SMIS'!T54</f>
        <v>0</v>
      </c>
      <c r="J62" s="465">
        <f>'8-Export SMIS'!Y54</f>
        <v>0</v>
      </c>
      <c r="K62" s="465">
        <f>'8-Export SMIS'!Z54</f>
        <v>0</v>
      </c>
      <c r="L62" s="465">
        <f t="shared" si="2"/>
        <v>0</v>
      </c>
    </row>
    <row r="63" spans="1:12" x14ac:dyDescent="0.25">
      <c r="A63" s="463">
        <v>54</v>
      </c>
      <c r="B63" s="464">
        <f>'8-Export SMIS'!G55</f>
        <v>0</v>
      </c>
      <c r="C63" s="464">
        <f>'8-Export SMIS'!J55</f>
        <v>0</v>
      </c>
      <c r="D63" s="465">
        <f t="shared" si="0"/>
        <v>0</v>
      </c>
      <c r="E63" s="465">
        <f>'8-Export SMIS'!AJ55</f>
        <v>0</v>
      </c>
      <c r="F63" s="465">
        <f>'8-Export SMIS'!AM55</f>
        <v>0</v>
      </c>
      <c r="G63" s="465">
        <f>'8-Export SMIS'!AD55</f>
        <v>0</v>
      </c>
      <c r="H63" s="465">
        <f t="shared" si="1"/>
        <v>0</v>
      </c>
      <c r="I63" s="465">
        <f>'8-Export SMIS'!T55</f>
        <v>0</v>
      </c>
      <c r="J63" s="465">
        <f>'8-Export SMIS'!Y55</f>
        <v>0</v>
      </c>
      <c r="K63" s="465">
        <f>'8-Export SMIS'!Z55</f>
        <v>0</v>
      </c>
      <c r="L63" s="465">
        <f t="shared" si="2"/>
        <v>0</v>
      </c>
    </row>
    <row r="64" spans="1:12" x14ac:dyDescent="0.25">
      <c r="A64" s="463">
        <v>55</v>
      </c>
      <c r="B64" s="464">
        <f>'8-Export SMIS'!G56</f>
        <v>0</v>
      </c>
      <c r="C64" s="464">
        <f>'8-Export SMIS'!J56</f>
        <v>0</v>
      </c>
      <c r="D64" s="465">
        <f t="shared" si="0"/>
        <v>0</v>
      </c>
      <c r="E64" s="465">
        <f>'8-Export SMIS'!AJ56</f>
        <v>0</v>
      </c>
      <c r="F64" s="465">
        <f>'8-Export SMIS'!AM56</f>
        <v>0</v>
      </c>
      <c r="G64" s="465">
        <f>'8-Export SMIS'!AD56</f>
        <v>0</v>
      </c>
      <c r="H64" s="465">
        <f t="shared" si="1"/>
        <v>0</v>
      </c>
      <c r="I64" s="465">
        <f>'8-Export SMIS'!T56</f>
        <v>0</v>
      </c>
      <c r="J64" s="465">
        <f>'8-Export SMIS'!Y56</f>
        <v>0</v>
      </c>
      <c r="K64" s="465">
        <f>'8-Export SMIS'!Z56</f>
        <v>0</v>
      </c>
      <c r="L64" s="465">
        <f t="shared" si="2"/>
        <v>0</v>
      </c>
    </row>
    <row r="65" spans="1:12" x14ac:dyDescent="0.25">
      <c r="A65" s="463">
        <v>56</v>
      </c>
      <c r="B65" s="464">
        <f>'8-Export SMIS'!G57</f>
        <v>0</v>
      </c>
      <c r="C65" s="464">
        <f>'8-Export SMIS'!J57</f>
        <v>0</v>
      </c>
      <c r="D65" s="465">
        <f t="shared" si="0"/>
        <v>0</v>
      </c>
      <c r="E65" s="465">
        <f>'8-Export SMIS'!AJ57</f>
        <v>0</v>
      </c>
      <c r="F65" s="465">
        <f>'8-Export SMIS'!AM57</f>
        <v>0</v>
      </c>
      <c r="G65" s="465">
        <f>'8-Export SMIS'!AD57</f>
        <v>0</v>
      </c>
      <c r="H65" s="465">
        <f t="shared" si="1"/>
        <v>0</v>
      </c>
      <c r="I65" s="465">
        <f>'8-Export SMIS'!T57</f>
        <v>0</v>
      </c>
      <c r="J65" s="465">
        <f>'8-Export SMIS'!Y57</f>
        <v>0</v>
      </c>
      <c r="K65" s="465">
        <f>'8-Export SMIS'!Z57</f>
        <v>0</v>
      </c>
      <c r="L65" s="465">
        <f t="shared" si="2"/>
        <v>0</v>
      </c>
    </row>
    <row r="66" spans="1:12" x14ac:dyDescent="0.25">
      <c r="A66" s="463">
        <v>57</v>
      </c>
      <c r="B66" s="464">
        <f>'8-Export SMIS'!G58</f>
        <v>0</v>
      </c>
      <c r="C66" s="464">
        <f>'8-Export SMIS'!J58</f>
        <v>0</v>
      </c>
      <c r="D66" s="465">
        <f t="shared" si="0"/>
        <v>0</v>
      </c>
      <c r="E66" s="465">
        <f>'8-Export SMIS'!AJ58</f>
        <v>0</v>
      </c>
      <c r="F66" s="465">
        <f>'8-Export SMIS'!AM58</f>
        <v>0</v>
      </c>
      <c r="G66" s="465">
        <f>'8-Export SMIS'!AD58</f>
        <v>0</v>
      </c>
      <c r="H66" s="465">
        <f t="shared" si="1"/>
        <v>0</v>
      </c>
      <c r="I66" s="465">
        <f>'8-Export SMIS'!T58</f>
        <v>0</v>
      </c>
      <c r="J66" s="465">
        <f>'8-Export SMIS'!Y58</f>
        <v>0</v>
      </c>
      <c r="K66" s="465">
        <f>'8-Export SMIS'!Z58</f>
        <v>0</v>
      </c>
      <c r="L66" s="465">
        <f t="shared" si="2"/>
        <v>0</v>
      </c>
    </row>
    <row r="67" spans="1:12" x14ac:dyDescent="0.25">
      <c r="A67" s="463">
        <v>58</v>
      </c>
      <c r="B67" s="464">
        <f>'8-Export SMIS'!G59</f>
        <v>0</v>
      </c>
      <c r="C67" s="464">
        <f>'8-Export SMIS'!J59</f>
        <v>0</v>
      </c>
      <c r="D67" s="465">
        <f t="shared" si="0"/>
        <v>0</v>
      </c>
      <c r="E67" s="465">
        <f>'8-Export SMIS'!AJ59</f>
        <v>0</v>
      </c>
      <c r="F67" s="465">
        <f>'8-Export SMIS'!AM59</f>
        <v>0</v>
      </c>
      <c r="G67" s="465">
        <f>'8-Export SMIS'!AD59</f>
        <v>0</v>
      </c>
      <c r="H67" s="465">
        <f t="shared" si="1"/>
        <v>0</v>
      </c>
      <c r="I67" s="465">
        <f>'8-Export SMIS'!T59</f>
        <v>0</v>
      </c>
      <c r="J67" s="465">
        <f>'8-Export SMIS'!Y59</f>
        <v>0</v>
      </c>
      <c r="K67" s="465">
        <f>'8-Export SMIS'!Z59</f>
        <v>0</v>
      </c>
      <c r="L67" s="465">
        <f t="shared" si="2"/>
        <v>0</v>
      </c>
    </row>
    <row r="68" spans="1:12" x14ac:dyDescent="0.25">
      <c r="A68" s="463">
        <v>59</v>
      </c>
      <c r="B68" s="464">
        <f>'8-Export SMIS'!G60</f>
        <v>0</v>
      </c>
      <c r="C68" s="464">
        <f>'8-Export SMIS'!J60</f>
        <v>0</v>
      </c>
      <c r="D68" s="465">
        <f t="shared" si="0"/>
        <v>0</v>
      </c>
      <c r="E68" s="465">
        <f>'8-Export SMIS'!AJ60</f>
        <v>0</v>
      </c>
      <c r="F68" s="465">
        <f>'8-Export SMIS'!AM60</f>
        <v>0</v>
      </c>
      <c r="G68" s="465">
        <f>'8-Export SMIS'!AD60</f>
        <v>0</v>
      </c>
      <c r="H68" s="465">
        <f t="shared" si="1"/>
        <v>0</v>
      </c>
      <c r="I68" s="465">
        <f>'8-Export SMIS'!T60</f>
        <v>0</v>
      </c>
      <c r="J68" s="465">
        <f>'8-Export SMIS'!Y60</f>
        <v>0</v>
      </c>
      <c r="K68" s="465">
        <f>'8-Export SMIS'!Z60</f>
        <v>0</v>
      </c>
      <c r="L68" s="465">
        <f t="shared" si="2"/>
        <v>0</v>
      </c>
    </row>
    <row r="69" spans="1:12" x14ac:dyDescent="0.25">
      <c r="A69" s="463">
        <v>60</v>
      </c>
      <c r="B69" s="464">
        <f>'8-Export SMIS'!G61</f>
        <v>0</v>
      </c>
      <c r="C69" s="464">
        <f>'8-Export SMIS'!J61</f>
        <v>0</v>
      </c>
      <c r="D69" s="465">
        <f t="shared" si="0"/>
        <v>0</v>
      </c>
      <c r="E69" s="465">
        <f>'8-Export SMIS'!AJ61</f>
        <v>0</v>
      </c>
      <c r="F69" s="465">
        <f>'8-Export SMIS'!AM61</f>
        <v>0</v>
      </c>
      <c r="G69" s="465">
        <f>'8-Export SMIS'!AD61</f>
        <v>0</v>
      </c>
      <c r="H69" s="465">
        <f t="shared" si="1"/>
        <v>0</v>
      </c>
      <c r="I69" s="465">
        <f>'8-Export SMIS'!T61</f>
        <v>0</v>
      </c>
      <c r="J69" s="465">
        <f>'8-Export SMIS'!Y61</f>
        <v>0</v>
      </c>
      <c r="K69" s="465">
        <f>'8-Export SMIS'!Z61</f>
        <v>0</v>
      </c>
      <c r="L69" s="465">
        <f t="shared" si="2"/>
        <v>0</v>
      </c>
    </row>
    <row r="70" spans="1:12" x14ac:dyDescent="0.25">
      <c r="A70" s="463">
        <v>61</v>
      </c>
      <c r="B70" s="464">
        <f>'8-Export SMIS'!G62</f>
        <v>0</v>
      </c>
      <c r="C70" s="464">
        <f>'8-Export SMIS'!J62</f>
        <v>0</v>
      </c>
      <c r="D70" s="465">
        <f t="shared" si="0"/>
        <v>0</v>
      </c>
      <c r="E70" s="465">
        <f>'8-Export SMIS'!AJ62</f>
        <v>0</v>
      </c>
      <c r="F70" s="465">
        <f>'8-Export SMIS'!AM62</f>
        <v>0</v>
      </c>
      <c r="G70" s="465">
        <f>'8-Export SMIS'!AD62</f>
        <v>0</v>
      </c>
      <c r="H70" s="465">
        <f t="shared" si="1"/>
        <v>0</v>
      </c>
      <c r="I70" s="465">
        <f>'8-Export SMIS'!T62</f>
        <v>0</v>
      </c>
      <c r="J70" s="465">
        <f>'8-Export SMIS'!Y62</f>
        <v>0</v>
      </c>
      <c r="K70" s="465">
        <f>'8-Export SMIS'!Z62</f>
        <v>0</v>
      </c>
      <c r="L70" s="465">
        <f t="shared" si="2"/>
        <v>0</v>
      </c>
    </row>
    <row r="71" spans="1:12" x14ac:dyDescent="0.25">
      <c r="A71" s="463">
        <v>62</v>
      </c>
      <c r="B71" s="464">
        <f>'8-Export SMIS'!G63</f>
        <v>0</v>
      </c>
      <c r="C71" s="464">
        <f>'8-Export SMIS'!J63</f>
        <v>0</v>
      </c>
      <c r="D71" s="465">
        <f t="shared" si="0"/>
        <v>0</v>
      </c>
      <c r="E71" s="465">
        <f>'8-Export SMIS'!AJ63</f>
        <v>0</v>
      </c>
      <c r="F71" s="465">
        <f>'8-Export SMIS'!AM63</f>
        <v>0</v>
      </c>
      <c r="G71" s="465">
        <f>'8-Export SMIS'!AD63</f>
        <v>0</v>
      </c>
      <c r="H71" s="465">
        <f t="shared" si="1"/>
        <v>0</v>
      </c>
      <c r="I71" s="465">
        <f>'8-Export SMIS'!T63</f>
        <v>0</v>
      </c>
      <c r="J71" s="465">
        <f>'8-Export SMIS'!Y63</f>
        <v>0</v>
      </c>
      <c r="K71" s="465">
        <f>'8-Export SMIS'!Z63</f>
        <v>0</v>
      </c>
      <c r="L71" s="465">
        <f t="shared" si="2"/>
        <v>0</v>
      </c>
    </row>
    <row r="72" spans="1:12" x14ac:dyDescent="0.25">
      <c r="A72" s="463">
        <v>63</v>
      </c>
      <c r="B72" s="464">
        <f>'8-Export SMIS'!G64</f>
        <v>0</v>
      </c>
      <c r="C72" s="464">
        <f>'8-Export SMIS'!J64</f>
        <v>0</v>
      </c>
      <c r="D72" s="465">
        <f t="shared" si="0"/>
        <v>0</v>
      </c>
      <c r="E72" s="465">
        <f>'8-Export SMIS'!AJ64</f>
        <v>0</v>
      </c>
      <c r="F72" s="465">
        <f>'8-Export SMIS'!AM64</f>
        <v>0</v>
      </c>
      <c r="G72" s="465">
        <f>'8-Export SMIS'!AD64</f>
        <v>0</v>
      </c>
      <c r="H72" s="465">
        <f t="shared" si="1"/>
        <v>0</v>
      </c>
      <c r="I72" s="465">
        <f>'8-Export SMIS'!T64</f>
        <v>0</v>
      </c>
      <c r="J72" s="465">
        <f>'8-Export SMIS'!Y64</f>
        <v>0</v>
      </c>
      <c r="K72" s="465">
        <f>'8-Export SMIS'!Z64</f>
        <v>0</v>
      </c>
      <c r="L72" s="465">
        <f t="shared" si="2"/>
        <v>0</v>
      </c>
    </row>
    <row r="73" spans="1:12" x14ac:dyDescent="0.25">
      <c r="A73" s="463">
        <v>64</v>
      </c>
      <c r="B73" s="464">
        <f>'8-Export SMIS'!G65</f>
        <v>0</v>
      </c>
      <c r="C73" s="464">
        <f>'8-Export SMIS'!J65</f>
        <v>0</v>
      </c>
      <c r="D73" s="465">
        <f t="shared" si="0"/>
        <v>0</v>
      </c>
      <c r="E73" s="465">
        <f>'8-Export SMIS'!AJ65</f>
        <v>0</v>
      </c>
      <c r="F73" s="465">
        <f>'8-Export SMIS'!AM65</f>
        <v>0</v>
      </c>
      <c r="G73" s="465">
        <f>'8-Export SMIS'!AD65</f>
        <v>0</v>
      </c>
      <c r="H73" s="465">
        <f t="shared" si="1"/>
        <v>0</v>
      </c>
      <c r="I73" s="465">
        <f>'8-Export SMIS'!T65</f>
        <v>0</v>
      </c>
      <c r="J73" s="465">
        <f>'8-Export SMIS'!Y65</f>
        <v>0</v>
      </c>
      <c r="K73" s="465">
        <f>'8-Export SMIS'!Z65</f>
        <v>0</v>
      </c>
      <c r="L73" s="465">
        <f t="shared" si="2"/>
        <v>0</v>
      </c>
    </row>
    <row r="74" spans="1:12" x14ac:dyDescent="0.25">
      <c r="A74" s="463">
        <v>65</v>
      </c>
      <c r="B74" s="464">
        <f>'8-Export SMIS'!G66</f>
        <v>0</v>
      </c>
      <c r="C74" s="464">
        <f>'8-Export SMIS'!J66</f>
        <v>0</v>
      </c>
      <c r="D74" s="465">
        <f t="shared" si="0"/>
        <v>0</v>
      </c>
      <c r="E74" s="465">
        <f>'8-Export SMIS'!AJ66</f>
        <v>0</v>
      </c>
      <c r="F74" s="465">
        <f>'8-Export SMIS'!AM66</f>
        <v>0</v>
      </c>
      <c r="G74" s="465">
        <f>'8-Export SMIS'!AD66</f>
        <v>0</v>
      </c>
      <c r="H74" s="465">
        <f t="shared" si="1"/>
        <v>0</v>
      </c>
      <c r="I74" s="465">
        <f>'8-Export SMIS'!T66</f>
        <v>0</v>
      </c>
      <c r="J74" s="465">
        <f>'8-Export SMIS'!Y66</f>
        <v>0</v>
      </c>
      <c r="K74" s="465">
        <f>'8-Export SMIS'!Z66</f>
        <v>0</v>
      </c>
      <c r="L74" s="465">
        <f t="shared" si="2"/>
        <v>0</v>
      </c>
    </row>
    <row r="75" spans="1:12" x14ac:dyDescent="0.25">
      <c r="A75" s="463">
        <v>66</v>
      </c>
      <c r="B75" s="464">
        <f>'8-Export SMIS'!G67</f>
        <v>0</v>
      </c>
      <c r="C75" s="464">
        <f>'8-Export SMIS'!J67</f>
        <v>0</v>
      </c>
      <c r="D75" s="465">
        <f t="shared" ref="D75:D99" si="3">E75+F75+G75</f>
        <v>0</v>
      </c>
      <c r="E75" s="465">
        <f>'8-Export SMIS'!AJ67</f>
        <v>0</v>
      </c>
      <c r="F75" s="465">
        <f>'8-Export SMIS'!AM67</f>
        <v>0</v>
      </c>
      <c r="G75" s="465">
        <f>'8-Export SMIS'!AD67</f>
        <v>0</v>
      </c>
      <c r="H75" s="465">
        <f t="shared" ref="H75:H99" si="4">I75+J75</f>
        <v>0</v>
      </c>
      <c r="I75" s="465">
        <f>'8-Export SMIS'!T67</f>
        <v>0</v>
      </c>
      <c r="J75" s="465">
        <f>'8-Export SMIS'!Y67</f>
        <v>0</v>
      </c>
      <c r="K75" s="465">
        <f>'8-Export SMIS'!Z67</f>
        <v>0</v>
      </c>
      <c r="L75" s="465">
        <f t="shared" ref="L75:L99" si="5">D75+K75</f>
        <v>0</v>
      </c>
    </row>
    <row r="76" spans="1:12" x14ac:dyDescent="0.25">
      <c r="A76" s="463">
        <v>67</v>
      </c>
      <c r="B76" s="464">
        <f>'8-Export SMIS'!G68</f>
        <v>0</v>
      </c>
      <c r="C76" s="464">
        <f>'8-Export SMIS'!J68</f>
        <v>0</v>
      </c>
      <c r="D76" s="465">
        <f t="shared" si="3"/>
        <v>0</v>
      </c>
      <c r="E76" s="465">
        <f>'8-Export SMIS'!AJ68</f>
        <v>0</v>
      </c>
      <c r="F76" s="465">
        <f>'8-Export SMIS'!AM68</f>
        <v>0</v>
      </c>
      <c r="G76" s="465">
        <f>'8-Export SMIS'!AD68</f>
        <v>0</v>
      </c>
      <c r="H76" s="465">
        <f t="shared" si="4"/>
        <v>0</v>
      </c>
      <c r="I76" s="465">
        <f>'8-Export SMIS'!T68</f>
        <v>0</v>
      </c>
      <c r="J76" s="465">
        <f>'8-Export SMIS'!Y68</f>
        <v>0</v>
      </c>
      <c r="K76" s="465">
        <f>'8-Export SMIS'!Z68</f>
        <v>0</v>
      </c>
      <c r="L76" s="465">
        <f t="shared" si="5"/>
        <v>0</v>
      </c>
    </row>
    <row r="77" spans="1:12" x14ac:dyDescent="0.25">
      <c r="A77" s="463">
        <v>68</v>
      </c>
      <c r="B77" s="464">
        <f>'8-Export SMIS'!G69</f>
        <v>0</v>
      </c>
      <c r="C77" s="464">
        <f>'8-Export SMIS'!J69</f>
        <v>0</v>
      </c>
      <c r="D77" s="465">
        <f t="shared" si="3"/>
        <v>0</v>
      </c>
      <c r="E77" s="465">
        <f>'8-Export SMIS'!AJ69</f>
        <v>0</v>
      </c>
      <c r="F77" s="465">
        <f>'8-Export SMIS'!AM69</f>
        <v>0</v>
      </c>
      <c r="G77" s="465">
        <f>'8-Export SMIS'!AD69</f>
        <v>0</v>
      </c>
      <c r="H77" s="465">
        <f t="shared" si="4"/>
        <v>0</v>
      </c>
      <c r="I77" s="465">
        <f>'8-Export SMIS'!T69</f>
        <v>0</v>
      </c>
      <c r="J77" s="465">
        <f>'8-Export SMIS'!Y69</f>
        <v>0</v>
      </c>
      <c r="K77" s="465">
        <f>'8-Export SMIS'!Z69</f>
        <v>0</v>
      </c>
      <c r="L77" s="465">
        <f t="shared" si="5"/>
        <v>0</v>
      </c>
    </row>
    <row r="78" spans="1:12" x14ac:dyDescent="0.25">
      <c r="A78" s="463">
        <v>69</v>
      </c>
      <c r="B78" s="464">
        <f>'8-Export SMIS'!G70</f>
        <v>0</v>
      </c>
      <c r="C78" s="464">
        <f>'8-Export SMIS'!J70</f>
        <v>0</v>
      </c>
      <c r="D78" s="465">
        <f t="shared" si="3"/>
        <v>0</v>
      </c>
      <c r="E78" s="465">
        <f>'8-Export SMIS'!AJ70</f>
        <v>0</v>
      </c>
      <c r="F78" s="465">
        <f>'8-Export SMIS'!AM70</f>
        <v>0</v>
      </c>
      <c r="G78" s="465">
        <f>'8-Export SMIS'!AD70</f>
        <v>0</v>
      </c>
      <c r="H78" s="465">
        <f t="shared" si="4"/>
        <v>0</v>
      </c>
      <c r="I78" s="465">
        <f>'8-Export SMIS'!T70</f>
        <v>0</v>
      </c>
      <c r="J78" s="465">
        <f>'8-Export SMIS'!Y70</f>
        <v>0</v>
      </c>
      <c r="K78" s="465">
        <f>'8-Export SMIS'!Z70</f>
        <v>0</v>
      </c>
      <c r="L78" s="465">
        <f t="shared" si="5"/>
        <v>0</v>
      </c>
    </row>
    <row r="79" spans="1:12" x14ac:dyDescent="0.25">
      <c r="A79" s="463">
        <v>70</v>
      </c>
      <c r="B79" s="464">
        <f>'8-Export SMIS'!G71</f>
        <v>0</v>
      </c>
      <c r="C79" s="464">
        <f>'8-Export SMIS'!J71</f>
        <v>0</v>
      </c>
      <c r="D79" s="465">
        <f t="shared" si="3"/>
        <v>0</v>
      </c>
      <c r="E79" s="465">
        <f>'8-Export SMIS'!AJ71</f>
        <v>0</v>
      </c>
      <c r="F79" s="465">
        <f>'8-Export SMIS'!AM71</f>
        <v>0</v>
      </c>
      <c r="G79" s="465">
        <f>'8-Export SMIS'!AD71</f>
        <v>0</v>
      </c>
      <c r="H79" s="465">
        <f t="shared" si="4"/>
        <v>0</v>
      </c>
      <c r="I79" s="465">
        <f>'8-Export SMIS'!T71</f>
        <v>0</v>
      </c>
      <c r="J79" s="465">
        <f>'8-Export SMIS'!Y71</f>
        <v>0</v>
      </c>
      <c r="K79" s="465">
        <f>'8-Export SMIS'!Z71</f>
        <v>0</v>
      </c>
      <c r="L79" s="465">
        <f t="shared" si="5"/>
        <v>0</v>
      </c>
    </row>
    <row r="80" spans="1:12" x14ac:dyDescent="0.25">
      <c r="A80" s="463">
        <v>71</v>
      </c>
      <c r="B80" s="464">
        <f>'8-Export SMIS'!G72</f>
        <v>0</v>
      </c>
      <c r="C80" s="464">
        <f>'8-Export SMIS'!J72</f>
        <v>0</v>
      </c>
      <c r="D80" s="465">
        <f t="shared" si="3"/>
        <v>0</v>
      </c>
      <c r="E80" s="465">
        <f>'8-Export SMIS'!AJ72</f>
        <v>0</v>
      </c>
      <c r="F80" s="465">
        <f>'8-Export SMIS'!AM72</f>
        <v>0</v>
      </c>
      <c r="G80" s="465">
        <f>'8-Export SMIS'!AD72</f>
        <v>0</v>
      </c>
      <c r="H80" s="465">
        <f t="shared" si="4"/>
        <v>0</v>
      </c>
      <c r="I80" s="465">
        <f>'8-Export SMIS'!T72</f>
        <v>0</v>
      </c>
      <c r="J80" s="465">
        <f>'8-Export SMIS'!Y72</f>
        <v>0</v>
      </c>
      <c r="K80" s="465">
        <f>'8-Export SMIS'!Z72</f>
        <v>0</v>
      </c>
      <c r="L80" s="465">
        <f t="shared" si="5"/>
        <v>0</v>
      </c>
    </row>
    <row r="81" spans="1:12" x14ac:dyDescent="0.25">
      <c r="A81" s="463">
        <v>72</v>
      </c>
      <c r="B81" s="464">
        <f>'8-Export SMIS'!G73</f>
        <v>0</v>
      </c>
      <c r="C81" s="464">
        <f>'8-Export SMIS'!J73</f>
        <v>0</v>
      </c>
      <c r="D81" s="465">
        <f t="shared" si="3"/>
        <v>0</v>
      </c>
      <c r="E81" s="465">
        <f>'8-Export SMIS'!AJ73</f>
        <v>0</v>
      </c>
      <c r="F81" s="465">
        <f>'8-Export SMIS'!AM73</f>
        <v>0</v>
      </c>
      <c r="G81" s="465">
        <f>'8-Export SMIS'!AD73</f>
        <v>0</v>
      </c>
      <c r="H81" s="465">
        <f t="shared" si="4"/>
        <v>0</v>
      </c>
      <c r="I81" s="465">
        <f>'8-Export SMIS'!T73</f>
        <v>0</v>
      </c>
      <c r="J81" s="465">
        <f>'8-Export SMIS'!Y73</f>
        <v>0</v>
      </c>
      <c r="K81" s="465">
        <f>'8-Export SMIS'!Z73</f>
        <v>0</v>
      </c>
      <c r="L81" s="465">
        <f t="shared" si="5"/>
        <v>0</v>
      </c>
    </row>
    <row r="82" spans="1:12" x14ac:dyDescent="0.25">
      <c r="A82" s="463">
        <v>73</v>
      </c>
      <c r="B82" s="464">
        <f>'8-Export SMIS'!G74</f>
        <v>0</v>
      </c>
      <c r="C82" s="464">
        <f>'8-Export SMIS'!J74</f>
        <v>0</v>
      </c>
      <c r="D82" s="465">
        <f t="shared" si="3"/>
        <v>0</v>
      </c>
      <c r="E82" s="465">
        <f>'8-Export SMIS'!AJ74</f>
        <v>0</v>
      </c>
      <c r="F82" s="465">
        <f>'8-Export SMIS'!AM74</f>
        <v>0</v>
      </c>
      <c r="G82" s="465">
        <f>'8-Export SMIS'!AD74</f>
        <v>0</v>
      </c>
      <c r="H82" s="465">
        <f t="shared" si="4"/>
        <v>0</v>
      </c>
      <c r="I82" s="465">
        <f>'8-Export SMIS'!T74</f>
        <v>0</v>
      </c>
      <c r="J82" s="465">
        <f>'8-Export SMIS'!Y74</f>
        <v>0</v>
      </c>
      <c r="K82" s="465">
        <f>'8-Export SMIS'!Z74</f>
        <v>0</v>
      </c>
      <c r="L82" s="465">
        <f t="shared" si="5"/>
        <v>0</v>
      </c>
    </row>
    <row r="83" spans="1:12" x14ac:dyDescent="0.25">
      <c r="A83" s="463">
        <v>74</v>
      </c>
      <c r="B83" s="464">
        <f>'8-Export SMIS'!G75</f>
        <v>0</v>
      </c>
      <c r="C83" s="464">
        <f>'8-Export SMIS'!J75</f>
        <v>0</v>
      </c>
      <c r="D83" s="465">
        <f t="shared" si="3"/>
        <v>0</v>
      </c>
      <c r="E83" s="465">
        <f>'8-Export SMIS'!AJ75</f>
        <v>0</v>
      </c>
      <c r="F83" s="465">
        <f>'8-Export SMIS'!AM75</f>
        <v>0</v>
      </c>
      <c r="G83" s="465">
        <f>'8-Export SMIS'!AD75</f>
        <v>0</v>
      </c>
      <c r="H83" s="465">
        <f t="shared" si="4"/>
        <v>0</v>
      </c>
      <c r="I83" s="465">
        <f>'8-Export SMIS'!T75</f>
        <v>0</v>
      </c>
      <c r="J83" s="465">
        <f>'8-Export SMIS'!Y75</f>
        <v>0</v>
      </c>
      <c r="K83" s="465">
        <f>'8-Export SMIS'!Z75</f>
        <v>0</v>
      </c>
      <c r="L83" s="465">
        <f t="shared" si="5"/>
        <v>0</v>
      </c>
    </row>
    <row r="84" spans="1:12" x14ac:dyDescent="0.25">
      <c r="A84" s="463">
        <v>75</v>
      </c>
      <c r="B84" s="464">
        <f>'8-Export SMIS'!G76</f>
        <v>0</v>
      </c>
      <c r="C84" s="464">
        <f>'8-Export SMIS'!J76</f>
        <v>0</v>
      </c>
      <c r="D84" s="465">
        <f t="shared" si="3"/>
        <v>0</v>
      </c>
      <c r="E84" s="465">
        <f>'8-Export SMIS'!AJ76</f>
        <v>0</v>
      </c>
      <c r="F84" s="465">
        <f>'8-Export SMIS'!AM76</f>
        <v>0</v>
      </c>
      <c r="G84" s="465">
        <f>'8-Export SMIS'!AD76</f>
        <v>0</v>
      </c>
      <c r="H84" s="465">
        <f t="shared" si="4"/>
        <v>0</v>
      </c>
      <c r="I84" s="465">
        <f>'8-Export SMIS'!T76</f>
        <v>0</v>
      </c>
      <c r="J84" s="465">
        <f>'8-Export SMIS'!Y76</f>
        <v>0</v>
      </c>
      <c r="K84" s="465">
        <f>'8-Export SMIS'!Z76</f>
        <v>0</v>
      </c>
      <c r="L84" s="465">
        <f t="shared" si="5"/>
        <v>0</v>
      </c>
    </row>
    <row r="85" spans="1:12" x14ac:dyDescent="0.25">
      <c r="A85" s="463">
        <v>76</v>
      </c>
      <c r="B85" s="464">
        <f>'8-Export SMIS'!G77</f>
        <v>0</v>
      </c>
      <c r="C85" s="464">
        <f>'8-Export SMIS'!J77</f>
        <v>0</v>
      </c>
      <c r="D85" s="465">
        <f t="shared" si="3"/>
        <v>0</v>
      </c>
      <c r="E85" s="465">
        <f>'8-Export SMIS'!AJ77</f>
        <v>0</v>
      </c>
      <c r="F85" s="465">
        <f>'8-Export SMIS'!AM77</f>
        <v>0</v>
      </c>
      <c r="G85" s="465">
        <f>'8-Export SMIS'!AD77</f>
        <v>0</v>
      </c>
      <c r="H85" s="465">
        <f t="shared" si="4"/>
        <v>0</v>
      </c>
      <c r="I85" s="465">
        <f>'8-Export SMIS'!T77</f>
        <v>0</v>
      </c>
      <c r="J85" s="465">
        <f>'8-Export SMIS'!Y77</f>
        <v>0</v>
      </c>
      <c r="K85" s="465">
        <f>'8-Export SMIS'!Z77</f>
        <v>0</v>
      </c>
      <c r="L85" s="465">
        <f t="shared" si="5"/>
        <v>0</v>
      </c>
    </row>
    <row r="86" spans="1:12" x14ac:dyDescent="0.25">
      <c r="A86" s="463">
        <v>77</v>
      </c>
      <c r="B86" s="464">
        <f>'8-Export SMIS'!G78</f>
        <v>0</v>
      </c>
      <c r="C86" s="464">
        <f>'8-Export SMIS'!J78</f>
        <v>0</v>
      </c>
      <c r="D86" s="465">
        <f t="shared" si="3"/>
        <v>0</v>
      </c>
      <c r="E86" s="465">
        <f>'8-Export SMIS'!AJ78</f>
        <v>0</v>
      </c>
      <c r="F86" s="465">
        <f>'8-Export SMIS'!AM78</f>
        <v>0</v>
      </c>
      <c r="G86" s="465">
        <f>'8-Export SMIS'!AD78</f>
        <v>0</v>
      </c>
      <c r="H86" s="465">
        <f t="shared" si="4"/>
        <v>0</v>
      </c>
      <c r="I86" s="465">
        <f>'8-Export SMIS'!T78</f>
        <v>0</v>
      </c>
      <c r="J86" s="465">
        <f>'8-Export SMIS'!Y78</f>
        <v>0</v>
      </c>
      <c r="K86" s="465">
        <f>'8-Export SMIS'!Z78</f>
        <v>0</v>
      </c>
      <c r="L86" s="465">
        <f t="shared" si="5"/>
        <v>0</v>
      </c>
    </row>
    <row r="87" spans="1:12" x14ac:dyDescent="0.25">
      <c r="A87" s="463">
        <v>78</v>
      </c>
      <c r="B87" s="464">
        <f>'8-Export SMIS'!G79</f>
        <v>0</v>
      </c>
      <c r="C87" s="464">
        <f>'8-Export SMIS'!J79</f>
        <v>0</v>
      </c>
      <c r="D87" s="465">
        <f t="shared" si="3"/>
        <v>0</v>
      </c>
      <c r="E87" s="465">
        <f>'8-Export SMIS'!AJ79</f>
        <v>0</v>
      </c>
      <c r="F87" s="465">
        <f>'8-Export SMIS'!AM79</f>
        <v>0</v>
      </c>
      <c r="G87" s="465">
        <f>'8-Export SMIS'!AD79</f>
        <v>0</v>
      </c>
      <c r="H87" s="465">
        <f t="shared" si="4"/>
        <v>0</v>
      </c>
      <c r="I87" s="465">
        <f>'8-Export SMIS'!T79</f>
        <v>0</v>
      </c>
      <c r="J87" s="465">
        <f>'8-Export SMIS'!Y79</f>
        <v>0</v>
      </c>
      <c r="K87" s="465">
        <f>'8-Export SMIS'!Z79</f>
        <v>0</v>
      </c>
      <c r="L87" s="465">
        <f t="shared" si="5"/>
        <v>0</v>
      </c>
    </row>
    <row r="88" spans="1:12" x14ac:dyDescent="0.25">
      <c r="A88" s="463">
        <v>79</v>
      </c>
      <c r="B88" s="464">
        <f>'8-Export SMIS'!G80</f>
        <v>0</v>
      </c>
      <c r="C88" s="464">
        <f>'8-Export SMIS'!J80</f>
        <v>0</v>
      </c>
      <c r="D88" s="465">
        <f t="shared" si="3"/>
        <v>0</v>
      </c>
      <c r="E88" s="465">
        <f>'8-Export SMIS'!AJ80</f>
        <v>0</v>
      </c>
      <c r="F88" s="465">
        <f>'8-Export SMIS'!AM80</f>
        <v>0</v>
      </c>
      <c r="G88" s="465">
        <f>'8-Export SMIS'!AD80</f>
        <v>0</v>
      </c>
      <c r="H88" s="465">
        <f t="shared" si="4"/>
        <v>0</v>
      </c>
      <c r="I88" s="465">
        <f>'8-Export SMIS'!T80</f>
        <v>0</v>
      </c>
      <c r="J88" s="465">
        <f>'8-Export SMIS'!Y80</f>
        <v>0</v>
      </c>
      <c r="K88" s="465">
        <f>'8-Export SMIS'!Z80</f>
        <v>0</v>
      </c>
      <c r="L88" s="465">
        <f t="shared" si="5"/>
        <v>0</v>
      </c>
    </row>
    <row r="89" spans="1:12" x14ac:dyDescent="0.25">
      <c r="A89" s="463">
        <v>80</v>
      </c>
      <c r="B89" s="464">
        <f>'8-Export SMIS'!G81</f>
        <v>0</v>
      </c>
      <c r="C89" s="464">
        <f>'8-Export SMIS'!J81</f>
        <v>0</v>
      </c>
      <c r="D89" s="465">
        <f t="shared" si="3"/>
        <v>0</v>
      </c>
      <c r="E89" s="465">
        <f>'8-Export SMIS'!AJ81</f>
        <v>0</v>
      </c>
      <c r="F89" s="465">
        <f>'8-Export SMIS'!AM81</f>
        <v>0</v>
      </c>
      <c r="G89" s="465">
        <f>'8-Export SMIS'!AD81</f>
        <v>0</v>
      </c>
      <c r="H89" s="465">
        <f t="shared" si="4"/>
        <v>0</v>
      </c>
      <c r="I89" s="465">
        <f>'8-Export SMIS'!T81</f>
        <v>0</v>
      </c>
      <c r="J89" s="465">
        <f>'8-Export SMIS'!Y81</f>
        <v>0</v>
      </c>
      <c r="K89" s="465">
        <f>'8-Export SMIS'!Z81</f>
        <v>0</v>
      </c>
      <c r="L89" s="465">
        <f t="shared" si="5"/>
        <v>0</v>
      </c>
    </row>
    <row r="90" spans="1:12" x14ac:dyDescent="0.25">
      <c r="A90" s="463">
        <v>81</v>
      </c>
      <c r="B90" s="464">
        <f>'8-Export SMIS'!G82</f>
        <v>0</v>
      </c>
      <c r="C90" s="464">
        <f>'8-Export SMIS'!J82</f>
        <v>0</v>
      </c>
      <c r="D90" s="465">
        <f t="shared" si="3"/>
        <v>0</v>
      </c>
      <c r="E90" s="465">
        <f>'8-Export SMIS'!AJ82</f>
        <v>0</v>
      </c>
      <c r="F90" s="465">
        <f>'8-Export SMIS'!AM82</f>
        <v>0</v>
      </c>
      <c r="G90" s="465">
        <f>'8-Export SMIS'!AD82</f>
        <v>0</v>
      </c>
      <c r="H90" s="465">
        <f t="shared" si="4"/>
        <v>0</v>
      </c>
      <c r="I90" s="465">
        <f>'8-Export SMIS'!T82</f>
        <v>0</v>
      </c>
      <c r="J90" s="465">
        <f>'8-Export SMIS'!Y82</f>
        <v>0</v>
      </c>
      <c r="K90" s="465">
        <f>'8-Export SMIS'!Z82</f>
        <v>0</v>
      </c>
      <c r="L90" s="465">
        <f t="shared" si="5"/>
        <v>0</v>
      </c>
    </row>
    <row r="91" spans="1:12" x14ac:dyDescent="0.25">
      <c r="A91" s="463">
        <v>82</v>
      </c>
      <c r="B91" s="464">
        <f>'8-Export SMIS'!G83</f>
        <v>0</v>
      </c>
      <c r="C91" s="464">
        <f>'8-Export SMIS'!J83</f>
        <v>0</v>
      </c>
      <c r="D91" s="465">
        <f t="shared" si="3"/>
        <v>0</v>
      </c>
      <c r="E91" s="465">
        <f>'8-Export SMIS'!AJ83</f>
        <v>0</v>
      </c>
      <c r="F91" s="465">
        <f>'8-Export SMIS'!AM83</f>
        <v>0</v>
      </c>
      <c r="G91" s="465">
        <f>'8-Export SMIS'!AD83</f>
        <v>0</v>
      </c>
      <c r="H91" s="465">
        <f t="shared" si="4"/>
        <v>0</v>
      </c>
      <c r="I91" s="465">
        <f>'8-Export SMIS'!T83</f>
        <v>0</v>
      </c>
      <c r="J91" s="465">
        <f>'8-Export SMIS'!Y83</f>
        <v>0</v>
      </c>
      <c r="K91" s="465">
        <f>'8-Export SMIS'!Z83</f>
        <v>0</v>
      </c>
      <c r="L91" s="465">
        <f t="shared" si="5"/>
        <v>0</v>
      </c>
    </row>
    <row r="92" spans="1:12" x14ac:dyDescent="0.25">
      <c r="A92" s="463">
        <v>83</v>
      </c>
      <c r="B92" s="464">
        <f>'8-Export SMIS'!G84</f>
        <v>0</v>
      </c>
      <c r="C92" s="464">
        <f>'8-Export SMIS'!J84</f>
        <v>0</v>
      </c>
      <c r="D92" s="465">
        <f t="shared" si="3"/>
        <v>0</v>
      </c>
      <c r="E92" s="465">
        <f>'8-Export SMIS'!AJ84</f>
        <v>0</v>
      </c>
      <c r="F92" s="465">
        <f>'8-Export SMIS'!AM84</f>
        <v>0</v>
      </c>
      <c r="G92" s="465">
        <f>'8-Export SMIS'!AD84</f>
        <v>0</v>
      </c>
      <c r="H92" s="465">
        <f t="shared" si="4"/>
        <v>0</v>
      </c>
      <c r="I92" s="465">
        <f>'8-Export SMIS'!T84</f>
        <v>0</v>
      </c>
      <c r="J92" s="465">
        <f>'8-Export SMIS'!Y84</f>
        <v>0</v>
      </c>
      <c r="K92" s="465">
        <f>'8-Export SMIS'!Z84</f>
        <v>0</v>
      </c>
      <c r="L92" s="465">
        <f t="shared" si="5"/>
        <v>0</v>
      </c>
    </row>
    <row r="93" spans="1:12" x14ac:dyDescent="0.25">
      <c r="A93" s="463">
        <v>84</v>
      </c>
      <c r="B93" s="464">
        <f>'8-Export SMIS'!G85</f>
        <v>0</v>
      </c>
      <c r="C93" s="464">
        <f>'8-Export SMIS'!J85</f>
        <v>0</v>
      </c>
      <c r="D93" s="465">
        <f t="shared" si="3"/>
        <v>0</v>
      </c>
      <c r="E93" s="465">
        <f>'8-Export SMIS'!AJ85</f>
        <v>0</v>
      </c>
      <c r="F93" s="465">
        <f>'8-Export SMIS'!AM85</f>
        <v>0</v>
      </c>
      <c r="G93" s="465">
        <f>'8-Export SMIS'!AD85</f>
        <v>0</v>
      </c>
      <c r="H93" s="465">
        <f t="shared" si="4"/>
        <v>0</v>
      </c>
      <c r="I93" s="465">
        <f>'8-Export SMIS'!T85</f>
        <v>0</v>
      </c>
      <c r="J93" s="465">
        <f>'8-Export SMIS'!Y85</f>
        <v>0</v>
      </c>
      <c r="K93" s="465">
        <f>'8-Export SMIS'!Z85</f>
        <v>0</v>
      </c>
      <c r="L93" s="465">
        <f t="shared" si="5"/>
        <v>0</v>
      </c>
    </row>
    <row r="94" spans="1:12" x14ac:dyDescent="0.25">
      <c r="A94" s="463">
        <v>85</v>
      </c>
      <c r="B94" s="464">
        <f>'8-Export SMIS'!G86</f>
        <v>0</v>
      </c>
      <c r="C94" s="464">
        <f>'8-Export SMIS'!J86</f>
        <v>0</v>
      </c>
      <c r="D94" s="465">
        <f t="shared" si="3"/>
        <v>0</v>
      </c>
      <c r="E94" s="465">
        <f>'8-Export SMIS'!AJ86</f>
        <v>0</v>
      </c>
      <c r="F94" s="465">
        <f>'8-Export SMIS'!AM86</f>
        <v>0</v>
      </c>
      <c r="G94" s="465">
        <f>'8-Export SMIS'!AD86</f>
        <v>0</v>
      </c>
      <c r="H94" s="465">
        <f t="shared" si="4"/>
        <v>0</v>
      </c>
      <c r="I94" s="465">
        <f>'8-Export SMIS'!T86</f>
        <v>0</v>
      </c>
      <c r="J94" s="465">
        <f>'8-Export SMIS'!Y86</f>
        <v>0</v>
      </c>
      <c r="K94" s="465">
        <f>'8-Export SMIS'!Z86</f>
        <v>0</v>
      </c>
      <c r="L94" s="465">
        <f t="shared" si="5"/>
        <v>0</v>
      </c>
    </row>
    <row r="95" spans="1:12" x14ac:dyDescent="0.25">
      <c r="A95" s="463">
        <v>86</v>
      </c>
      <c r="B95" s="464">
        <f>'8-Export SMIS'!G87</f>
        <v>0</v>
      </c>
      <c r="C95" s="464">
        <f>'8-Export SMIS'!J87</f>
        <v>0</v>
      </c>
      <c r="D95" s="465">
        <f t="shared" si="3"/>
        <v>0</v>
      </c>
      <c r="E95" s="465">
        <f>'8-Export SMIS'!AJ87</f>
        <v>0</v>
      </c>
      <c r="F95" s="465">
        <f>'8-Export SMIS'!AM87</f>
        <v>0</v>
      </c>
      <c r="G95" s="465">
        <f>'8-Export SMIS'!AD87</f>
        <v>0</v>
      </c>
      <c r="H95" s="465">
        <f t="shared" si="4"/>
        <v>0</v>
      </c>
      <c r="I95" s="465">
        <f>'8-Export SMIS'!T87</f>
        <v>0</v>
      </c>
      <c r="J95" s="465">
        <f>'8-Export SMIS'!Y87</f>
        <v>0</v>
      </c>
      <c r="K95" s="465">
        <f>'8-Export SMIS'!Z87</f>
        <v>0</v>
      </c>
      <c r="L95" s="465">
        <f t="shared" si="5"/>
        <v>0</v>
      </c>
    </row>
    <row r="96" spans="1:12" x14ac:dyDescent="0.25">
      <c r="A96" s="463">
        <v>87</v>
      </c>
      <c r="B96" s="464">
        <f>'8-Export SMIS'!G88</f>
        <v>0</v>
      </c>
      <c r="C96" s="464">
        <f>'8-Export SMIS'!J88</f>
        <v>0</v>
      </c>
      <c r="D96" s="465">
        <f t="shared" si="3"/>
        <v>0</v>
      </c>
      <c r="E96" s="465">
        <f>'8-Export SMIS'!AJ88</f>
        <v>0</v>
      </c>
      <c r="F96" s="465">
        <f>'8-Export SMIS'!AM88</f>
        <v>0</v>
      </c>
      <c r="G96" s="465">
        <f>'8-Export SMIS'!AD88</f>
        <v>0</v>
      </c>
      <c r="H96" s="465">
        <f t="shared" si="4"/>
        <v>0</v>
      </c>
      <c r="I96" s="465">
        <f>'8-Export SMIS'!T88</f>
        <v>0</v>
      </c>
      <c r="J96" s="465">
        <f>'8-Export SMIS'!Y88</f>
        <v>0</v>
      </c>
      <c r="K96" s="465">
        <f>'8-Export SMIS'!Z88</f>
        <v>0</v>
      </c>
      <c r="L96" s="465">
        <f t="shared" si="5"/>
        <v>0</v>
      </c>
    </row>
    <row r="97" spans="1:12" x14ac:dyDescent="0.25">
      <c r="A97" s="463">
        <v>88</v>
      </c>
      <c r="B97" s="464">
        <f>'8-Export SMIS'!G89</f>
        <v>0</v>
      </c>
      <c r="C97" s="464">
        <f>'8-Export SMIS'!J89</f>
        <v>0</v>
      </c>
      <c r="D97" s="465">
        <f t="shared" si="3"/>
        <v>0</v>
      </c>
      <c r="E97" s="465">
        <f>'8-Export SMIS'!AJ89</f>
        <v>0</v>
      </c>
      <c r="F97" s="465">
        <f>'8-Export SMIS'!AM89</f>
        <v>0</v>
      </c>
      <c r="G97" s="465">
        <f>'8-Export SMIS'!AD89</f>
        <v>0</v>
      </c>
      <c r="H97" s="465">
        <f t="shared" si="4"/>
        <v>0</v>
      </c>
      <c r="I97" s="465">
        <f>'8-Export SMIS'!T89</f>
        <v>0</v>
      </c>
      <c r="J97" s="465">
        <f>'8-Export SMIS'!Y89</f>
        <v>0</v>
      </c>
      <c r="K97" s="465">
        <f>'8-Export SMIS'!Z89</f>
        <v>0</v>
      </c>
      <c r="L97" s="465">
        <f t="shared" si="5"/>
        <v>0</v>
      </c>
    </row>
    <row r="98" spans="1:12" x14ac:dyDescent="0.25">
      <c r="A98" s="463">
        <v>89</v>
      </c>
      <c r="B98" s="464">
        <f>'8-Export SMIS'!G90</f>
        <v>0</v>
      </c>
      <c r="C98" s="464">
        <f>'8-Export SMIS'!J90</f>
        <v>0</v>
      </c>
      <c r="D98" s="465">
        <f t="shared" si="3"/>
        <v>0</v>
      </c>
      <c r="E98" s="465">
        <f>'8-Export SMIS'!AJ90</f>
        <v>0</v>
      </c>
      <c r="F98" s="465">
        <f>'8-Export SMIS'!AM90</f>
        <v>0</v>
      </c>
      <c r="G98" s="465">
        <f>'8-Export SMIS'!AD90</f>
        <v>0</v>
      </c>
      <c r="H98" s="465">
        <f t="shared" si="4"/>
        <v>0</v>
      </c>
      <c r="I98" s="465">
        <f>'8-Export SMIS'!T90</f>
        <v>0</v>
      </c>
      <c r="J98" s="465">
        <f>'8-Export SMIS'!Y90</f>
        <v>0</v>
      </c>
      <c r="K98" s="465">
        <f>'8-Export SMIS'!Z90</f>
        <v>0</v>
      </c>
      <c r="L98" s="465">
        <f t="shared" si="5"/>
        <v>0</v>
      </c>
    </row>
    <row r="99" spans="1:12" x14ac:dyDescent="0.25">
      <c r="A99" s="463">
        <v>90</v>
      </c>
      <c r="B99" s="464">
        <f>'8-Export SMIS'!G91</f>
        <v>0</v>
      </c>
      <c r="C99" s="464">
        <f>'8-Export SMIS'!J91</f>
        <v>0</v>
      </c>
      <c r="D99" s="465">
        <f t="shared" si="3"/>
        <v>0</v>
      </c>
      <c r="E99" s="465">
        <f>'8-Export SMIS'!AJ91</f>
        <v>0</v>
      </c>
      <c r="F99" s="465">
        <f>'8-Export SMIS'!AM91</f>
        <v>0</v>
      </c>
      <c r="G99" s="465">
        <f>'8-Export SMIS'!AD91</f>
        <v>0</v>
      </c>
      <c r="H99" s="465">
        <f t="shared" si="4"/>
        <v>0</v>
      </c>
      <c r="I99" s="465">
        <f>'8-Export SMIS'!T91</f>
        <v>0</v>
      </c>
      <c r="J99" s="465">
        <f>'8-Export SMIS'!Y91</f>
        <v>0</v>
      </c>
      <c r="K99" s="465">
        <f>'8-Export SMIS'!Z91</f>
        <v>0</v>
      </c>
      <c r="L99" s="465">
        <f t="shared" si="5"/>
        <v>0</v>
      </c>
    </row>
    <row r="100" spans="1:12" x14ac:dyDescent="0.25">
      <c r="A100" s="584" t="s">
        <v>53</v>
      </c>
      <c r="B100" s="584"/>
      <c r="C100" s="584"/>
      <c r="D100" s="466">
        <f>SUM(D10:D99)</f>
        <v>0</v>
      </c>
      <c r="E100" s="466">
        <f>SUM(E10:E99)</f>
        <v>0</v>
      </c>
      <c r="F100" s="466">
        <f>SUM(F10:F99)</f>
        <v>0</v>
      </c>
      <c r="G100" s="466">
        <f t="shared" ref="G100:L100" si="6">SUM(G10:G99)</f>
        <v>0</v>
      </c>
      <c r="H100" s="466">
        <f t="shared" si="6"/>
        <v>0</v>
      </c>
      <c r="I100" s="466">
        <f t="shared" si="6"/>
        <v>0</v>
      </c>
      <c r="J100" s="466">
        <f t="shared" si="6"/>
        <v>0</v>
      </c>
      <c r="K100" s="466">
        <f t="shared" si="6"/>
        <v>0</v>
      </c>
      <c r="L100" s="466">
        <f t="shared" si="6"/>
        <v>0</v>
      </c>
    </row>
    <row r="101" spans="1:12" x14ac:dyDescent="0.25">
      <c r="A101" s="585" t="s">
        <v>553</v>
      </c>
      <c r="B101" s="585"/>
      <c r="C101" s="585"/>
      <c r="D101" s="465"/>
      <c r="E101" s="465"/>
      <c r="F101" s="465"/>
      <c r="G101" s="465"/>
      <c r="H101" s="465"/>
      <c r="I101" s="465"/>
      <c r="J101" s="465"/>
      <c r="K101" s="465"/>
      <c r="L101" s="465"/>
    </row>
    <row r="102" spans="1:12" x14ac:dyDescent="0.25">
      <c r="A102" s="586" t="s">
        <v>554</v>
      </c>
      <c r="B102" s="586"/>
      <c r="C102" s="586"/>
      <c r="D102" s="465">
        <f>E102+F102+G102</f>
        <v>0</v>
      </c>
      <c r="E102" s="465">
        <f>SUMIF('8-Export SMIS'!J2:J90,"DIRECTA",'8-Export SMIS'!AJ2:AJ90)</f>
        <v>0</v>
      </c>
      <c r="F102" s="465">
        <f>SUMIF('8-Export SMIS'!J2:J90,"DIRECTA",'8-Export SMIS'!AM2:AM90)</f>
        <v>0</v>
      </c>
      <c r="G102" s="465">
        <f>SUMIF('8-Export SMIS'!J2:J90,"DIRECTA",'8-Export SMIS'!AD2:AD90)</f>
        <v>0</v>
      </c>
      <c r="H102" s="465">
        <f>I102+J102</f>
        <v>0</v>
      </c>
      <c r="I102" s="465">
        <f>SUMIF('8-Export SMIS'!J2:J90,"DIRECTA",'8-Export SMIS'!T2:T90)</f>
        <v>0</v>
      </c>
      <c r="J102" s="465">
        <f>SUMIF('8-Export SMIS'!J2:J90,"DIRECTA",'8-Export SMIS'!Y2:Y90)</f>
        <v>0</v>
      </c>
      <c r="K102" s="465">
        <f>SUMIF('8-Export SMIS'!J2:J90,"DIRECTA",'8-Export SMIS'!Z2:Z90)</f>
        <v>0</v>
      </c>
      <c r="L102" s="465">
        <f>D102+K102</f>
        <v>0</v>
      </c>
    </row>
    <row r="103" spans="1:12" x14ac:dyDescent="0.25">
      <c r="A103" s="586" t="s">
        <v>555</v>
      </c>
      <c r="B103" s="586"/>
      <c r="C103" s="586"/>
      <c r="D103" s="465">
        <f>E103+F103+G103</f>
        <v>0</v>
      </c>
      <c r="E103" s="465">
        <f>SUMIF('8-Export SMIS'!J2:J90,"INDIRECTA",'8-Export SMIS'!AJ2:AJ90)</f>
        <v>0</v>
      </c>
      <c r="F103" s="465">
        <f>SUMIF('8-Export SMIS'!J2:J90,"INDIRECTA",'8-Export SMIS'!AM2:AM90)</f>
        <v>0</v>
      </c>
      <c r="G103" s="465">
        <f>SUMIF('8-Export SMIS'!J2:J90,"INDIRECTA",'8-Export SMIS'!AD2:AD90)</f>
        <v>0</v>
      </c>
      <c r="H103" s="465">
        <f>I103+J103</f>
        <v>0</v>
      </c>
      <c r="I103" s="465">
        <f>SUMIF('8-Export SMIS'!J2:J90,"INDIRECTA",'8-Export SMIS'!T2:T90)</f>
        <v>0</v>
      </c>
      <c r="J103" s="465">
        <f>SUMIF('8-Export SMIS'!J2:J90,"INDIRECTA",'8-Export SMIS'!Y2:Y90)</f>
        <v>0</v>
      </c>
      <c r="K103" s="465">
        <f>SUMIF('8-Export SMIS'!J2:J90,"INDIRECTA",'8-Export SMIS'!Z2:Z90)</f>
        <v>0</v>
      </c>
      <c r="L103" s="465">
        <f>D103+K103</f>
        <v>0</v>
      </c>
    </row>
    <row r="104" spans="1:12" ht="44.25" customHeight="1" x14ac:dyDescent="0.25">
      <c r="A104" s="587" t="s">
        <v>556</v>
      </c>
      <c r="B104" s="587"/>
      <c r="C104" s="587"/>
      <c r="D104" s="465"/>
      <c r="E104" s="465"/>
      <c r="F104" s="465"/>
      <c r="G104" s="465"/>
      <c r="H104" s="465"/>
      <c r="I104" s="465"/>
      <c r="J104" s="465"/>
      <c r="K104" s="465"/>
      <c r="L104" s="465"/>
    </row>
    <row r="105" spans="1:12" x14ac:dyDescent="0.25">
      <c r="A105" s="583" t="s">
        <v>557</v>
      </c>
      <c r="B105" s="583"/>
      <c r="C105" s="583"/>
      <c r="D105" s="465"/>
      <c r="E105" s="465"/>
      <c r="F105" s="465"/>
      <c r="G105" s="465"/>
      <c r="H105" s="465"/>
      <c r="I105" s="465"/>
      <c r="J105" s="465"/>
      <c r="K105" s="465"/>
      <c r="L105" s="465"/>
    </row>
    <row r="106" spans="1:12" x14ac:dyDescent="0.25">
      <c r="A106" s="583" t="s">
        <v>558</v>
      </c>
      <c r="B106" s="583"/>
      <c r="C106" s="583"/>
      <c r="D106" s="465"/>
      <c r="E106" s="465"/>
      <c r="F106" s="465"/>
      <c r="G106" s="465"/>
      <c r="H106" s="465"/>
      <c r="I106" s="465"/>
      <c r="J106" s="465"/>
      <c r="K106" s="465"/>
      <c r="L106" s="465"/>
    </row>
    <row r="107" spans="1:12" x14ac:dyDescent="0.25">
      <c r="A107" s="583" t="s">
        <v>559</v>
      </c>
      <c r="B107" s="583"/>
      <c r="C107" s="583"/>
      <c r="D107" s="465"/>
      <c r="E107" s="465"/>
      <c r="F107" s="465"/>
      <c r="G107" s="465"/>
      <c r="H107" s="465"/>
      <c r="I107" s="465"/>
      <c r="J107" s="465"/>
      <c r="K107" s="465"/>
      <c r="L107" s="465"/>
    </row>
    <row r="108" spans="1:12" x14ac:dyDescent="0.25">
      <c r="A108" s="583" t="s">
        <v>560</v>
      </c>
      <c r="B108" s="583"/>
      <c r="C108" s="583"/>
      <c r="D108" s="465"/>
      <c r="E108" s="465"/>
      <c r="F108" s="465"/>
      <c r="G108" s="465"/>
      <c r="H108" s="465"/>
      <c r="I108" s="465"/>
      <c r="J108" s="465"/>
      <c r="K108" s="465"/>
      <c r="L108" s="465"/>
    </row>
    <row r="109" spans="1:12" x14ac:dyDescent="0.25">
      <c r="A109" s="583" t="s">
        <v>561</v>
      </c>
      <c r="B109" s="583"/>
      <c r="C109" s="583"/>
      <c r="D109" s="465"/>
      <c r="E109" s="465"/>
      <c r="F109" s="465"/>
      <c r="G109" s="465"/>
      <c r="H109" s="465"/>
      <c r="I109" s="465"/>
      <c r="J109" s="465"/>
      <c r="K109" s="465"/>
      <c r="L109" s="465"/>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1-Date proiect</vt:lpstr>
      <vt:lpstr>2-Situatii Financiare</vt:lpstr>
      <vt:lpstr>3- Matricea de corelare BP-DGI</vt:lpstr>
      <vt:lpstr>4- Calcule buget</vt:lpstr>
      <vt:lpstr>5-Buget_cerere</vt:lpstr>
      <vt:lpstr>6- Detaliere Buget</vt:lpstr>
      <vt:lpstr>7-Plan investitional</vt:lpstr>
      <vt:lpstr>8-Export SMIS</vt:lpstr>
      <vt:lpstr>9 - Buget Sintetic</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Vizitator</cp:lastModifiedBy>
  <cp:lastPrinted>2022-10-17T18:21:29Z</cp:lastPrinted>
  <dcterms:created xsi:type="dcterms:W3CDTF">2015-08-05T10:46:20Z</dcterms:created>
  <dcterms:modified xsi:type="dcterms:W3CDTF">2024-03-06T10:21:05Z</dcterms:modified>
</cp:coreProperties>
</file>